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tabRatio="719" activeTab="0"/>
  </bookViews>
  <sheets>
    <sheet name="konstante" sheetId="1" r:id="rId1"/>
    <sheet name="siječanj" sheetId="2" r:id="rId2"/>
    <sheet name="veljača" sheetId="3" r:id="rId3"/>
    <sheet name="ožujak" sheetId="4" r:id="rId4"/>
    <sheet name="travanj" sheetId="5" r:id="rId5"/>
    <sheet name="svibanj" sheetId="6" r:id="rId6"/>
    <sheet name="lipanj" sheetId="7" r:id="rId7"/>
    <sheet name="srpanj" sheetId="8" r:id="rId8"/>
    <sheet name="kolovoz" sheetId="9" r:id="rId9"/>
    <sheet name="rujan" sheetId="10" r:id="rId10"/>
    <sheet name="listopad" sheetId="11" r:id="rId11"/>
    <sheet name="studeni" sheetId="12" r:id="rId12"/>
    <sheet name="prosinac" sheetId="13" r:id="rId13"/>
    <sheet name="FOND RADNIH SATI" sheetId="14" r:id="rId14"/>
    <sheet name="GODIŠNJI ODMOR" sheetId="15" r:id="rId15"/>
  </sheets>
  <definedNames>
    <definedName name="blagdani">'konstante'!$B$19:$B$32</definedName>
  </definedNames>
  <calcPr fullCalcOnLoad="1"/>
</workbook>
</file>

<file path=xl/sharedStrings.xml><?xml version="1.0" encoding="utf-8"?>
<sst xmlns="http://schemas.openxmlformats.org/spreadsheetml/2006/main" count="579" uniqueCount="99">
  <si>
    <t>DJELATNIK</t>
  </si>
  <si>
    <t>OIB DJELATNIKA</t>
  </si>
  <si>
    <t>NERADNI DANI</t>
  </si>
  <si>
    <t>Nova godina</t>
  </si>
  <si>
    <t>Bogojavljanje ili Sveta tri kralja</t>
  </si>
  <si>
    <t>Uskrs</t>
  </si>
  <si>
    <t>Uskršnji ponedjeljak</t>
  </si>
  <si>
    <t>Praznik rada</t>
  </si>
  <si>
    <t xml:space="preserve">Tijelovo </t>
  </si>
  <si>
    <t>Dan antifašističke borbe</t>
  </si>
  <si>
    <t>Dan državnosti</t>
  </si>
  <si>
    <t>Dan domovinske zahvalnosti</t>
  </si>
  <si>
    <t>Velika Gospa</t>
  </si>
  <si>
    <t>Dan neovisnosti</t>
  </si>
  <si>
    <t>Dan svih svetih</t>
  </si>
  <si>
    <t>Božić</t>
  </si>
  <si>
    <t>Sveti Stjepan</t>
  </si>
  <si>
    <t>Plaćeni dopust</t>
  </si>
  <si>
    <t>Noćni rad</t>
  </si>
  <si>
    <t>Prekovremeni rad</t>
  </si>
  <si>
    <t>Godišnji odmor</t>
  </si>
  <si>
    <t>Bolovanje do 42 dana</t>
  </si>
  <si>
    <t>Bolovanje od 42 dana</t>
  </si>
  <si>
    <t>Neplaćeni dopust</t>
  </si>
  <si>
    <t>Štrajk</t>
  </si>
  <si>
    <t>Lockout</t>
  </si>
  <si>
    <t>EVIDENCIJA O GODIŠNJEM ODMORU</t>
  </si>
  <si>
    <t>Rad nedjeljom / blagdanom</t>
  </si>
  <si>
    <t>Rodiljni ili roditeljski</t>
  </si>
  <si>
    <t>Neradni dan / blagdan</t>
  </si>
  <si>
    <t>Vrijeme pripravnosti</t>
  </si>
  <si>
    <t>Vrijeme NAZOČNOSTI NA POSLU</t>
  </si>
  <si>
    <t>Sati rada noću</t>
  </si>
  <si>
    <t>Nenazočnost na zahtjev radnika</t>
  </si>
  <si>
    <t>Godišnji</t>
  </si>
  <si>
    <t>Bolovanje</t>
  </si>
  <si>
    <t>Blagdan</t>
  </si>
  <si>
    <t>Prekovremeni</t>
  </si>
  <si>
    <t>DATUM</t>
  </si>
  <si>
    <t>DAN U TJEDNU</t>
  </si>
  <si>
    <t>NAZIV PODUZEĆA</t>
  </si>
  <si>
    <t>OIB</t>
  </si>
  <si>
    <t>ADRESA</t>
  </si>
  <si>
    <t>MJESTO</t>
  </si>
  <si>
    <t>UKUPNO</t>
  </si>
  <si>
    <t>VRIJEME NENAZOČNOSTI NA POSLU</t>
  </si>
  <si>
    <t>DNEVNI ODMOR</t>
  </si>
  <si>
    <t>TJEDNI ODMOR</t>
  </si>
  <si>
    <t>REDOVNO - Početak rada</t>
  </si>
  <si>
    <t>REDOVNO - Završetak rada</t>
  </si>
  <si>
    <t>Redovnog rada</t>
  </si>
  <si>
    <t>Terenski rad</t>
  </si>
  <si>
    <t>Preraspodjela rad. Vr.</t>
  </si>
  <si>
    <t>Mirovanje rad.odn.</t>
  </si>
  <si>
    <t>Zastoj krivnjom posl.</t>
  </si>
  <si>
    <t>LOGOTIP</t>
  </si>
  <si>
    <t>Veličanska 1</t>
  </si>
  <si>
    <t>Osijek</t>
  </si>
  <si>
    <t>Ime Prezime</t>
  </si>
  <si>
    <t>DJELATNIK:</t>
  </si>
  <si>
    <t>OIB:</t>
  </si>
  <si>
    <t>MJESEC:</t>
  </si>
  <si>
    <t>GODINA</t>
  </si>
  <si>
    <t>REKAPITULACIJA</t>
  </si>
  <si>
    <t>EVIDENCIJA RADNOG VREMENA</t>
  </si>
  <si>
    <t>UKUPNO:</t>
  </si>
  <si>
    <t>Redovno radno vrijeme</t>
  </si>
  <si>
    <t>DANI U MJESECU</t>
  </si>
  <si>
    <t>MJESECI</t>
  </si>
  <si>
    <t>UKUPNO ISKORIŠTENO:</t>
  </si>
  <si>
    <t>GODINA:</t>
  </si>
  <si>
    <t>Dozvoljeno u ovoj godini:</t>
  </si>
  <si>
    <t>Neiskorišteni iz prošle godine:</t>
  </si>
  <si>
    <t>Iskorišteno u tekućoj godini</t>
  </si>
  <si>
    <t>Preostalo:</t>
  </si>
  <si>
    <t>Izrada: Id Tech d.o.o.</t>
  </si>
  <si>
    <t>Upute možete preuzeti na stranicama www.idtech.hr u rubrici Korisnički centar</t>
  </si>
  <si>
    <r>
      <rPr>
        <b/>
        <sz val="10"/>
        <rFont val="Trebuchet MS"/>
        <family val="2"/>
      </rPr>
      <t>ODRICANJE OD ODGOVORNOSTI</t>
    </r>
    <r>
      <rPr>
        <sz val="10"/>
        <rFont val="Trebuchet MS"/>
        <family val="2"/>
      </rPr>
      <t xml:space="preserve">
Obrazac za vođenje evidencije o radnom vremenu nastao je u najboljoj namjeri. Poduzeće ID Tech ne snosi odgovornost za neadekvatno korištenje i bilo kakve sankcije koje iz toga mogu proizaći. Poduzetnik je dužan sam provjeriti je li za njega ova evidencija adekvatna te je li došlo do promjena propisa.</t>
    </r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</si>
  <si>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</si>
  <si>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</si>
  <si>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</si>
  <si>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</si>
  <si>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</si>
  <si>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</si>
  <si>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</si>
  <si>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</si>
  <si>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</si>
  <si>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</si>
  <si>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</si>
  <si>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</si>
  <si>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FOND SATI</t>
  </si>
  <si>
    <t>RADNI SATI</t>
  </si>
  <si>
    <t>BLAGDANI</t>
  </si>
  <si>
    <t>UPISANO - BLAGDANI</t>
  </si>
  <si>
    <t>UPISANO - RADNI SATI*</t>
  </si>
  <si>
    <t>* KONTROLA, obuhvaća sve oblike rada ili dozvoljenog izostanka s posla (godišnji odmori, bolovanja, dopusti…)</t>
  </si>
  <si>
    <t>FOND SATI U 2018. GODINI</t>
  </si>
  <si>
    <r>
      <t xml:space="preserve">Poslovno cloud rješenje za paušalne obrte
</t>
    </r>
    <r>
      <rPr>
        <b/>
        <sz val="8"/>
        <rFont val="Trebuchet MS"/>
        <family val="2"/>
      </rPr>
      <t>- fakturiranje, fiskalizacija, ponude, PO-SD, knjiga prometa, ra začunala i mobilne uređaje</t>
    </r>
  </si>
  <si>
    <r>
      <t xml:space="preserve">Najam računala i opreme
</t>
    </r>
    <r>
      <rPr>
        <b/>
        <sz val="8"/>
        <rFont val="Trebuchet MS"/>
        <family val="2"/>
      </rPr>
      <t>- kratkoročni i dugoročni najam računala i prijenosnika, samostalno ili u kombinaciji s poslovnim rješenjem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</si>
</sst>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h:mm;@"/>
    <numFmt numFmtId="166" formatCode="mmm/yyyy"/>
    <numFmt numFmtId="167" formatCode="[$-41A]d\.\ mmmm\ yyyy\."/>
    <numFmt numFmtId="168" formatCode="[h]:mm;@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b/>
      <sz val="7"/>
      <name val="Trebuchet MS"/>
      <family val="2"/>
    </font>
    <font>
      <b/>
      <sz val="7"/>
      <color indexed="12"/>
      <name val="Trebuchet MS"/>
      <family val="2"/>
    </font>
    <font>
      <b/>
      <sz val="9"/>
      <name val="Trebuchet MS"/>
      <family val="2"/>
    </font>
    <font>
      <sz val="5"/>
      <name val="Trebuchet MS"/>
      <family val="2"/>
    </font>
    <font>
      <sz val="5"/>
      <color indexed="8"/>
      <name val="Trebuchet MS"/>
      <family val="2"/>
    </font>
    <font>
      <b/>
      <sz val="5"/>
      <color indexed="12"/>
      <name val="Trebuchet MS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u val="single"/>
      <sz val="8"/>
      <color indexed="12"/>
      <name val="Calibri"/>
      <family val="2"/>
    </font>
    <font>
      <b/>
      <sz val="10"/>
      <color indexed="12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2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thin"/>
      <top style="hair">
        <color indexed="55"/>
      </top>
      <bottom style="thin"/>
    </border>
    <border>
      <left style="thin"/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 style="hair">
        <color indexed="55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thin"/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thin"/>
    </border>
    <border>
      <left style="hair">
        <color indexed="55"/>
      </left>
      <right style="hair">
        <color indexed="55"/>
      </right>
      <top>
        <color indexed="63"/>
      </top>
      <bottom style="thin"/>
    </border>
    <border>
      <left style="hair">
        <color indexed="55"/>
      </left>
      <right>
        <color indexed="63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thin"/>
      <right style="hair">
        <color indexed="55"/>
      </right>
      <top>
        <color indexed="63"/>
      </top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 style="hair">
        <color indexed="23"/>
      </left>
      <right style="thin"/>
      <top>
        <color indexed="6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thin"/>
    </border>
    <border>
      <left style="hair">
        <color indexed="55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14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165" fontId="23" fillId="0" borderId="16" xfId="0" applyNumberFormat="1" applyFont="1" applyBorder="1" applyAlignment="1">
      <alignment/>
    </xf>
    <xf numFmtId="165" fontId="26" fillId="0" borderId="16" xfId="0" applyNumberFormat="1" applyFont="1" applyBorder="1" applyAlignment="1">
      <alignment/>
    </xf>
    <xf numFmtId="165" fontId="23" fillId="0" borderId="17" xfId="0" applyNumberFormat="1" applyFont="1" applyBorder="1" applyAlignment="1">
      <alignment/>
    </xf>
    <xf numFmtId="165" fontId="26" fillId="0" borderId="17" xfId="0" applyNumberFormat="1" applyFont="1" applyBorder="1" applyAlignment="1">
      <alignment/>
    </xf>
    <xf numFmtId="165" fontId="23" fillId="0" borderId="18" xfId="0" applyNumberFormat="1" applyFont="1" applyBorder="1" applyAlignment="1">
      <alignment/>
    </xf>
    <xf numFmtId="165" fontId="23" fillId="0" borderId="19" xfId="0" applyNumberFormat="1" applyFont="1" applyBorder="1" applyAlignment="1">
      <alignment/>
    </xf>
    <xf numFmtId="165" fontId="23" fillId="0" borderId="20" xfId="0" applyNumberFormat="1" applyFont="1" applyBorder="1" applyAlignment="1">
      <alignment/>
    </xf>
    <xf numFmtId="165" fontId="23" fillId="0" borderId="21" xfId="0" applyNumberFormat="1" applyFont="1" applyBorder="1" applyAlignment="1">
      <alignment/>
    </xf>
    <xf numFmtId="165" fontId="23" fillId="0" borderId="22" xfId="0" applyNumberFormat="1" applyFont="1" applyBorder="1" applyAlignment="1">
      <alignment/>
    </xf>
    <xf numFmtId="165" fontId="23" fillId="0" borderId="23" xfId="0" applyNumberFormat="1" applyFont="1" applyBorder="1" applyAlignment="1">
      <alignment/>
    </xf>
    <xf numFmtId="165" fontId="26" fillId="0" borderId="23" xfId="0" applyNumberFormat="1" applyFont="1" applyBorder="1" applyAlignment="1">
      <alignment/>
    </xf>
    <xf numFmtId="165" fontId="23" fillId="0" borderId="24" xfId="0" applyNumberFormat="1" applyFont="1" applyBorder="1" applyAlignment="1">
      <alignment/>
    </xf>
    <xf numFmtId="165" fontId="23" fillId="0" borderId="25" xfId="0" applyNumberFormat="1" applyFont="1" applyBorder="1" applyAlignment="1">
      <alignment/>
    </xf>
    <xf numFmtId="165" fontId="23" fillId="0" borderId="26" xfId="0" applyNumberFormat="1" applyFont="1" applyBorder="1" applyAlignment="1">
      <alignment/>
    </xf>
    <xf numFmtId="0" fontId="24" fillId="0" borderId="15" xfId="0" applyFont="1" applyBorder="1" applyAlignment="1">
      <alignment horizontal="left"/>
    </xf>
    <xf numFmtId="168" fontId="23" fillId="0" borderId="22" xfId="0" applyNumberFormat="1" applyFont="1" applyBorder="1" applyAlignment="1">
      <alignment/>
    </xf>
    <xf numFmtId="168" fontId="23" fillId="0" borderId="23" xfId="0" applyNumberFormat="1" applyFont="1" applyBorder="1" applyAlignment="1">
      <alignment/>
    </xf>
    <xf numFmtId="168" fontId="26" fillId="0" borderId="23" xfId="0" applyNumberFormat="1" applyFont="1" applyBorder="1" applyAlignment="1">
      <alignment/>
    </xf>
    <xf numFmtId="14" fontId="23" fillId="0" borderId="27" xfId="0" applyNumberFormat="1" applyFont="1" applyBorder="1" applyAlignment="1">
      <alignment/>
    </xf>
    <xf numFmtId="14" fontId="23" fillId="0" borderId="28" xfId="0" applyNumberFormat="1" applyFont="1" applyBorder="1" applyAlignment="1">
      <alignment/>
    </xf>
    <xf numFmtId="14" fontId="23" fillId="0" borderId="29" xfId="0" applyNumberFormat="1" applyFont="1" applyBorder="1" applyAlignment="1">
      <alignment/>
    </xf>
    <xf numFmtId="14" fontId="23" fillId="0" borderId="30" xfId="0" applyNumberFormat="1" applyFont="1" applyBorder="1" applyAlignment="1">
      <alignment/>
    </xf>
    <xf numFmtId="14" fontId="23" fillId="0" borderId="31" xfId="0" applyNumberFormat="1" applyFont="1" applyBorder="1" applyAlignment="1">
      <alignment/>
    </xf>
    <xf numFmtId="14" fontId="23" fillId="0" borderId="32" xfId="0" applyNumberFormat="1" applyFont="1" applyBorder="1" applyAlignment="1">
      <alignment/>
    </xf>
    <xf numFmtId="168" fontId="23" fillId="0" borderId="33" xfId="0" applyNumberFormat="1" applyFont="1" applyBorder="1" applyAlignment="1">
      <alignment/>
    </xf>
    <xf numFmtId="168" fontId="23" fillId="0" borderId="0" xfId="0" applyNumberFormat="1" applyFont="1" applyAlignment="1">
      <alignment/>
    </xf>
    <xf numFmtId="165" fontId="23" fillId="0" borderId="34" xfId="0" applyNumberFormat="1" applyFont="1" applyBorder="1" applyAlignment="1">
      <alignment/>
    </xf>
    <xf numFmtId="165" fontId="23" fillId="0" borderId="35" xfId="0" applyNumberFormat="1" applyFont="1" applyBorder="1" applyAlignment="1">
      <alignment/>
    </xf>
    <xf numFmtId="165" fontId="23" fillId="0" borderId="36" xfId="0" applyNumberFormat="1" applyFont="1" applyBorder="1" applyAlignment="1">
      <alignment/>
    </xf>
    <xf numFmtId="168" fontId="23" fillId="0" borderId="37" xfId="0" applyNumberFormat="1" applyFont="1" applyBorder="1" applyAlignment="1">
      <alignment/>
    </xf>
    <xf numFmtId="168" fontId="23" fillId="0" borderId="38" xfId="0" applyNumberFormat="1" applyFont="1" applyBorder="1" applyAlignment="1">
      <alignment/>
    </xf>
    <xf numFmtId="168" fontId="23" fillId="0" borderId="39" xfId="0" applyNumberFormat="1" applyFont="1" applyBorder="1" applyAlignment="1">
      <alignment/>
    </xf>
    <xf numFmtId="168" fontId="23" fillId="0" borderId="40" xfId="0" applyNumberFormat="1" applyFont="1" applyBorder="1" applyAlignment="1">
      <alignment/>
    </xf>
    <xf numFmtId="168" fontId="23" fillId="0" borderId="41" xfId="0" applyNumberFormat="1" applyFont="1" applyBorder="1" applyAlignment="1">
      <alignment/>
    </xf>
    <xf numFmtId="168" fontId="23" fillId="0" borderId="42" xfId="0" applyNumberFormat="1" applyFont="1" applyBorder="1" applyAlignment="1">
      <alignment/>
    </xf>
    <xf numFmtId="168" fontId="23" fillId="0" borderId="43" xfId="0" applyNumberFormat="1" applyFont="1" applyBorder="1" applyAlignment="1">
      <alignment/>
    </xf>
    <xf numFmtId="168" fontId="23" fillId="0" borderId="44" xfId="0" applyNumberFormat="1" applyFont="1" applyBorder="1" applyAlignment="1">
      <alignment/>
    </xf>
    <xf numFmtId="168" fontId="23" fillId="0" borderId="45" xfId="0" applyNumberFormat="1" applyFont="1" applyBorder="1" applyAlignment="1">
      <alignment/>
    </xf>
    <xf numFmtId="168" fontId="23" fillId="0" borderId="46" xfId="0" applyNumberFormat="1" applyFont="1" applyBorder="1" applyAlignment="1">
      <alignment/>
    </xf>
    <xf numFmtId="168" fontId="23" fillId="0" borderId="47" xfId="0" applyNumberFormat="1" applyFont="1" applyBorder="1" applyAlignment="1">
      <alignment/>
    </xf>
    <xf numFmtId="168" fontId="26" fillId="0" borderId="33" xfId="0" applyNumberFormat="1" applyFont="1" applyBorder="1" applyAlignment="1">
      <alignment/>
    </xf>
    <xf numFmtId="0" fontId="1" fillId="0" borderId="0" xfId="0" applyFont="1" applyAlignment="1">
      <alignment/>
    </xf>
    <xf numFmtId="0" fontId="22" fillId="0" borderId="48" xfId="0" applyFont="1" applyBorder="1" applyAlignment="1">
      <alignment/>
    </xf>
    <xf numFmtId="0" fontId="22" fillId="0" borderId="0" xfId="0" applyFont="1" applyBorder="1" applyAlignment="1">
      <alignment/>
    </xf>
    <xf numFmtId="0" fontId="22" fillId="24" borderId="49" xfId="0" applyFont="1" applyFill="1" applyBorder="1" applyAlignment="1">
      <alignment/>
    </xf>
    <xf numFmtId="0" fontId="22" fillId="24" borderId="50" xfId="0" applyFont="1" applyFill="1" applyBorder="1" applyAlignment="1">
      <alignment/>
    </xf>
    <xf numFmtId="0" fontId="22" fillId="24" borderId="46" xfId="0" applyFont="1" applyFill="1" applyBorder="1" applyAlignment="1">
      <alignment/>
    </xf>
    <xf numFmtId="0" fontId="22" fillId="24" borderId="51" xfId="0" applyFont="1" applyFill="1" applyBorder="1" applyAlignment="1">
      <alignment/>
    </xf>
    <xf numFmtId="0" fontId="22" fillId="24" borderId="52" xfId="0" applyFont="1" applyFill="1" applyBorder="1" applyAlignment="1">
      <alignment/>
    </xf>
    <xf numFmtId="0" fontId="22" fillId="24" borderId="45" xfId="0" applyFont="1" applyFill="1" applyBorder="1" applyAlignment="1">
      <alignment/>
    </xf>
    <xf numFmtId="0" fontId="22" fillId="0" borderId="49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46" xfId="0" applyFont="1" applyBorder="1" applyAlignment="1">
      <alignment/>
    </xf>
    <xf numFmtId="0" fontId="24" fillId="0" borderId="54" xfId="0" applyFont="1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31" fillId="0" borderId="42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34" fillId="0" borderId="0" xfId="53" applyFont="1" applyBorder="1" applyAlignment="1">
      <alignment/>
    </xf>
    <xf numFmtId="0" fontId="21" fillId="0" borderId="55" xfId="0" applyFont="1" applyBorder="1" applyAlignment="1">
      <alignment/>
    </xf>
    <xf numFmtId="0" fontId="27" fillId="0" borderId="55" xfId="0" applyFont="1" applyBorder="1" applyAlignment="1">
      <alignment/>
    </xf>
    <xf numFmtId="0" fontId="27" fillId="25" borderId="55" xfId="0" applyFont="1" applyFill="1" applyBorder="1" applyAlignment="1">
      <alignment/>
    </xf>
    <xf numFmtId="0" fontId="24" fillId="25" borderId="55" xfId="0" applyFont="1" applyFill="1" applyBorder="1" applyAlignment="1">
      <alignment/>
    </xf>
    <xf numFmtId="0" fontId="36" fillId="25" borderId="55" xfId="0" applyFont="1" applyFill="1" applyBorder="1" applyAlignment="1">
      <alignment wrapText="1"/>
    </xf>
    <xf numFmtId="0" fontId="27" fillId="25" borderId="55" xfId="0" applyFont="1" applyFill="1" applyBorder="1" applyAlignment="1">
      <alignment horizontal="center" wrapText="1"/>
    </xf>
    <xf numFmtId="168" fontId="23" fillId="0" borderId="16" xfId="0" applyNumberFormat="1" applyFont="1" applyBorder="1" applyAlignment="1">
      <alignment/>
    </xf>
    <xf numFmtId="168" fontId="23" fillId="0" borderId="17" xfId="0" applyNumberFormat="1" applyFont="1" applyBorder="1" applyAlignment="1">
      <alignment/>
    </xf>
    <xf numFmtId="168" fontId="21" fillId="0" borderId="55" xfId="0" applyNumberFormat="1" applyFont="1" applyBorder="1" applyAlignment="1">
      <alignment/>
    </xf>
    <xf numFmtId="168" fontId="24" fillId="25" borderId="55" xfId="0" applyNumberFormat="1" applyFont="1" applyFill="1" applyBorder="1" applyAlignment="1">
      <alignment/>
    </xf>
    <xf numFmtId="0" fontId="21" fillId="0" borderId="56" xfId="0" applyFont="1" applyBorder="1" applyAlignment="1">
      <alignment horizontal="left" wrapText="1"/>
    </xf>
    <xf numFmtId="0" fontId="21" fillId="0" borderId="57" xfId="0" applyFont="1" applyBorder="1" applyAlignment="1">
      <alignment horizontal="left" wrapText="1"/>
    </xf>
    <xf numFmtId="0" fontId="21" fillId="0" borderId="58" xfId="0" applyFont="1" applyBorder="1" applyAlignment="1">
      <alignment horizontal="left" wrapText="1"/>
    </xf>
    <xf numFmtId="0" fontId="21" fillId="0" borderId="59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60" xfId="0" applyFont="1" applyBorder="1" applyAlignment="1">
      <alignment horizontal="left" wrapText="1"/>
    </xf>
    <xf numFmtId="0" fontId="21" fillId="0" borderId="61" xfId="0" applyFont="1" applyBorder="1" applyAlignment="1">
      <alignment horizontal="left" wrapText="1"/>
    </xf>
    <xf numFmtId="0" fontId="21" fillId="0" borderId="62" xfId="0" applyFont="1" applyBorder="1" applyAlignment="1">
      <alignment horizontal="left" wrapText="1"/>
    </xf>
    <xf numFmtId="0" fontId="21" fillId="0" borderId="63" xfId="0" applyFont="1" applyBorder="1" applyAlignment="1">
      <alignment horizontal="left" wrapText="1"/>
    </xf>
    <xf numFmtId="0" fontId="24" fillId="7" borderId="64" xfId="0" applyFont="1" applyFill="1" applyBorder="1" applyAlignment="1">
      <alignment horizontal="left"/>
    </xf>
    <xf numFmtId="0" fontId="24" fillId="7" borderId="65" xfId="0" applyFont="1" applyFill="1" applyBorder="1" applyAlignment="1">
      <alignment horizontal="left"/>
    </xf>
    <xf numFmtId="0" fontId="35" fillId="0" borderId="56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4" fillId="0" borderId="61" xfId="53" applyFont="1" applyBorder="1" applyAlignment="1">
      <alignment horizontal="center"/>
    </xf>
    <xf numFmtId="0" fontId="34" fillId="0" borderId="62" xfId="53" applyFont="1" applyBorder="1" applyAlignment="1">
      <alignment horizontal="center"/>
    </xf>
    <xf numFmtId="0" fontId="34" fillId="0" borderId="63" xfId="53" applyFont="1" applyBorder="1" applyAlignment="1">
      <alignment horizontal="center"/>
    </xf>
    <xf numFmtId="1" fontId="30" fillId="0" borderId="54" xfId="57" applyNumberFormat="1" applyFont="1" applyFill="1" applyBorder="1" applyAlignment="1">
      <alignment horizontal="center" vertical="center" textRotation="90" wrapText="1"/>
      <protection/>
    </xf>
    <xf numFmtId="1" fontId="29" fillId="0" borderId="54" xfId="57" applyNumberFormat="1" applyFont="1" applyFill="1" applyBorder="1" applyAlignment="1">
      <alignment horizontal="center" vertical="center" textRotation="90" wrapText="1"/>
      <protection/>
    </xf>
    <xf numFmtId="0" fontId="23" fillId="0" borderId="6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1" fontId="29" fillId="0" borderId="68" xfId="57" applyNumberFormat="1" applyFont="1" applyFill="1" applyBorder="1" applyAlignment="1">
      <alignment horizontal="center" vertical="center" textRotation="90" wrapText="1"/>
      <protection/>
    </xf>
    <xf numFmtId="165" fontId="29" fillId="0" borderId="54" xfId="57" applyNumberFormat="1" applyFont="1" applyFill="1" applyBorder="1" applyAlignment="1">
      <alignment horizontal="center" vertical="center" textRotation="90" wrapText="1"/>
      <protection/>
    </xf>
    <xf numFmtId="0" fontId="25" fillId="0" borderId="62" xfId="0" applyFont="1" applyBorder="1" applyAlignment="1">
      <alignment horizontal="left"/>
    </xf>
    <xf numFmtId="0" fontId="25" fillId="0" borderId="67" xfId="0" applyFont="1" applyBorder="1" applyAlignment="1">
      <alignment horizontal="left"/>
    </xf>
    <xf numFmtId="0" fontId="23" fillId="0" borderId="62" xfId="0" applyFont="1" applyBorder="1" applyAlignment="1">
      <alignment horizontal="left"/>
    </xf>
    <xf numFmtId="168" fontId="29" fillId="0" borderId="54" xfId="57" applyNumberFormat="1" applyFont="1" applyFill="1" applyBorder="1" applyAlignment="1">
      <alignment horizontal="center" vertical="center" textRotation="90"/>
      <protection/>
    </xf>
    <xf numFmtId="168" fontId="28" fillId="0" borderId="54" xfId="0" applyNumberFormat="1" applyFont="1" applyBorder="1" applyAlignment="1">
      <alignment horizontal="center" vertical="center" textRotation="90"/>
    </xf>
    <xf numFmtId="49" fontId="29" fillId="0" borderId="68" xfId="57" applyNumberFormat="1" applyFont="1" applyFill="1" applyBorder="1" applyAlignment="1">
      <alignment horizontal="center" vertical="center"/>
      <protection/>
    </xf>
    <xf numFmtId="49" fontId="29" fillId="0" borderId="54" xfId="57" applyNumberFormat="1" applyFont="1" applyFill="1" applyBorder="1" applyAlignment="1">
      <alignment horizontal="center" vertical="center"/>
      <protection/>
    </xf>
    <xf numFmtId="49" fontId="29" fillId="0" borderId="66" xfId="57" applyNumberFormat="1" applyFont="1" applyFill="1" applyBorder="1" applyAlignment="1">
      <alignment horizontal="center" vertical="center"/>
      <protection/>
    </xf>
    <xf numFmtId="164" fontId="28" fillId="0" borderId="54" xfId="57" applyNumberFormat="1" applyFont="1" applyFill="1" applyBorder="1" applyAlignment="1">
      <alignment horizontal="center" vertical="center"/>
      <protection/>
    </xf>
    <xf numFmtId="164" fontId="29" fillId="0" borderId="54" xfId="57" applyNumberFormat="1" applyFont="1" applyFill="1" applyBorder="1" applyAlignment="1">
      <alignment horizontal="center" vertical="center" textRotation="90" wrapText="1"/>
      <protection/>
    </xf>
    <xf numFmtId="1" fontId="29" fillId="0" borderId="66" xfId="57" applyNumberFormat="1" applyFont="1" applyFill="1" applyBorder="1" applyAlignment="1">
      <alignment horizontal="center" vertical="center" textRotation="90" wrapText="1"/>
      <protection/>
    </xf>
    <xf numFmtId="0" fontId="25" fillId="0" borderId="59" xfId="0" applyFont="1" applyBorder="1" applyAlignment="1">
      <alignment horizontal="right"/>
    </xf>
    <xf numFmtId="0" fontId="25" fillId="0" borderId="0" xfId="0" applyFont="1" applyAlignment="1">
      <alignment horizontal="right"/>
    </xf>
    <xf numFmtId="168" fontId="23" fillId="0" borderId="41" xfId="0" applyNumberFormat="1" applyFont="1" applyBorder="1" applyAlignment="1">
      <alignment horizontal="center"/>
    </xf>
    <xf numFmtId="168" fontId="23" fillId="0" borderId="42" xfId="0" applyNumberFormat="1" applyFont="1" applyBorder="1" applyAlignment="1">
      <alignment horizontal="center"/>
    </xf>
    <xf numFmtId="0" fontId="23" fillId="0" borderId="59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42" xfId="0" applyFont="1" applyBorder="1" applyAlignment="1">
      <alignment horizontal="left"/>
    </xf>
    <xf numFmtId="0" fontId="23" fillId="0" borderId="56" xfId="0" applyFont="1" applyBorder="1" applyAlignment="1">
      <alignment horizontal="center" textRotation="45"/>
    </xf>
    <xf numFmtId="0" fontId="23" fillId="0" borderId="57" xfId="0" applyFont="1" applyBorder="1" applyAlignment="1">
      <alignment horizontal="center" textRotation="45"/>
    </xf>
    <xf numFmtId="0" fontId="23" fillId="0" borderId="59" xfId="0" applyFont="1" applyBorder="1" applyAlignment="1">
      <alignment horizontal="center" textRotation="45"/>
    </xf>
    <xf numFmtId="0" fontId="23" fillId="0" borderId="0" xfId="0" applyFont="1" applyBorder="1" applyAlignment="1">
      <alignment horizontal="center" textRotation="45"/>
    </xf>
    <xf numFmtId="0" fontId="23" fillId="0" borderId="61" xfId="0" applyFont="1" applyBorder="1" applyAlignment="1">
      <alignment horizontal="center" textRotation="45"/>
    </xf>
    <xf numFmtId="0" fontId="23" fillId="0" borderId="62" xfId="0" applyFont="1" applyBorder="1" applyAlignment="1">
      <alignment horizontal="center" textRotation="45"/>
    </xf>
    <xf numFmtId="0" fontId="28" fillId="0" borderId="66" xfId="0" applyFont="1" applyBorder="1" applyAlignment="1">
      <alignment horizontal="center" vertical="center" textRotation="90"/>
    </xf>
    <xf numFmtId="0" fontId="25" fillId="0" borderId="69" xfId="0" applyFont="1" applyBorder="1" applyAlignment="1">
      <alignment horizontal="center" vertical="center" textRotation="90"/>
    </xf>
    <xf numFmtId="0" fontId="25" fillId="0" borderId="70" xfId="0" applyFont="1" applyBorder="1" applyAlignment="1">
      <alignment horizontal="center" vertical="center" textRotation="90"/>
    </xf>
    <xf numFmtId="0" fontId="25" fillId="0" borderId="71" xfId="0" applyFont="1" applyBorder="1" applyAlignment="1">
      <alignment horizontal="center" vertical="center" textRotation="90"/>
    </xf>
    <xf numFmtId="0" fontId="27" fillId="0" borderId="57" xfId="0" applyFont="1" applyBorder="1" applyAlignment="1">
      <alignment horizontal="left"/>
    </xf>
    <xf numFmtId="0" fontId="27" fillId="0" borderId="5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23" fillId="0" borderId="63" xfId="0" applyFont="1" applyBorder="1" applyAlignment="1">
      <alignment horizontal="left"/>
    </xf>
    <xf numFmtId="0" fontId="28" fillId="0" borderId="54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168" fontId="25" fillId="0" borderId="62" xfId="0" applyNumberFormat="1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41" xfId="0" applyFont="1" applyBorder="1" applyAlignment="1">
      <alignment horizontal="left"/>
    </xf>
    <xf numFmtId="0" fontId="23" fillId="0" borderId="63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68" xfId="0" applyFont="1" applyBorder="1" applyAlignment="1">
      <alignment horizontal="center"/>
    </xf>
    <xf numFmtId="0" fontId="22" fillId="0" borderId="66" xfId="0" applyFont="1" applyFill="1" applyBorder="1" applyAlignment="1">
      <alignment horizontal="left" wrapText="1"/>
    </xf>
    <xf numFmtId="0" fontId="22" fillId="0" borderId="67" xfId="0" applyFont="1" applyFill="1" applyBorder="1" applyAlignment="1">
      <alignment horizontal="left" wrapText="1"/>
    </xf>
    <xf numFmtId="0" fontId="22" fillId="0" borderId="68" xfId="0" applyFont="1" applyFill="1" applyBorder="1" applyAlignment="1">
      <alignment horizontal="left" wrapText="1"/>
    </xf>
    <xf numFmtId="0" fontId="33" fillId="24" borderId="49" xfId="0" applyFont="1" applyFill="1" applyBorder="1" applyAlignment="1">
      <alignment horizontal="center" vertical="center" textRotation="90"/>
    </xf>
    <xf numFmtId="0" fontId="33" fillId="24" borderId="39" xfId="0" applyFont="1" applyFill="1" applyBorder="1" applyAlignment="1">
      <alignment horizontal="center" vertical="center" textRotation="90"/>
    </xf>
    <xf numFmtId="0" fontId="33" fillId="24" borderId="40" xfId="0" applyFont="1" applyFill="1" applyBorder="1" applyAlignment="1">
      <alignment horizontal="center" vertical="center" textRotation="90"/>
    </xf>
    <xf numFmtId="0" fontId="33" fillId="24" borderId="53" xfId="0" applyFont="1" applyFill="1" applyBorder="1" applyAlignment="1">
      <alignment horizontal="center"/>
    </xf>
    <xf numFmtId="0" fontId="33" fillId="24" borderId="52" xfId="0" applyFont="1" applyFill="1" applyBorder="1" applyAlignment="1">
      <alignment horizontal="center"/>
    </xf>
    <xf numFmtId="0" fontId="21" fillId="0" borderId="56" xfId="0" applyFont="1" applyBorder="1" applyAlignment="1">
      <alignment horizontal="center" textRotation="45"/>
    </xf>
    <xf numFmtId="0" fontId="21" fillId="0" borderId="57" xfId="0" applyFont="1" applyBorder="1" applyAlignment="1">
      <alignment horizontal="center" textRotation="45"/>
    </xf>
    <xf numFmtId="0" fontId="21" fillId="0" borderId="59" xfId="0" applyFont="1" applyBorder="1" applyAlignment="1">
      <alignment horizontal="center" textRotation="45"/>
    </xf>
    <xf numFmtId="0" fontId="21" fillId="0" borderId="0" xfId="0" applyFont="1" applyBorder="1" applyAlignment="1">
      <alignment horizontal="center" textRotation="45"/>
    </xf>
    <xf numFmtId="0" fontId="21" fillId="0" borderId="61" xfId="0" applyFont="1" applyBorder="1" applyAlignment="1">
      <alignment horizontal="center" textRotation="45"/>
    </xf>
    <xf numFmtId="0" fontId="21" fillId="0" borderId="62" xfId="0" applyFont="1" applyBorder="1" applyAlignment="1">
      <alignment horizontal="center" textRotation="45"/>
    </xf>
    <xf numFmtId="0" fontId="24" fillId="0" borderId="57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60" xfId="0" applyBorder="1" applyAlignment="1">
      <alignment/>
    </xf>
    <xf numFmtId="0" fontId="21" fillId="0" borderId="60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63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42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2" fillId="0" borderId="62" xfId="0" applyFont="1" applyBorder="1" applyAlignment="1">
      <alignment horizontal="center"/>
    </xf>
    <xf numFmtId="0" fontId="32" fillId="0" borderId="67" xfId="0" applyFont="1" applyBorder="1" applyAlignment="1">
      <alignment horizontal="left"/>
    </xf>
    <xf numFmtId="0" fontId="1" fillId="0" borderId="0" xfId="0" applyFont="1" applyAlignment="1">
      <alignment horizontal="right"/>
    </xf>
    <xf numFmtId="14" fontId="32" fillId="0" borderId="67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1" fillId="0" borderId="66" xfId="0" applyFont="1" applyBorder="1" applyAlignment="1">
      <alignment/>
    </xf>
    <xf numFmtId="0" fontId="24" fillId="0" borderId="68" xfId="0" applyFont="1" applyBorder="1" applyAlignment="1">
      <alignment horizontal="left" wrapText="1"/>
    </xf>
    <xf numFmtId="0" fontId="0" fillId="0" borderId="6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iječanj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7"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idtech.hr/" TargetMode="External" /><Relationship Id="rId3" Type="http://schemas.openxmlformats.org/officeDocument/2006/relationships/hyperlink" Target="https://www.idtech.hr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idtech.hr/" TargetMode="External" /><Relationship Id="rId6" Type="http://schemas.openxmlformats.org/officeDocument/2006/relationships/hyperlink" Target="https://www.idtech.h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13</xdr:row>
      <xdr:rowOff>85725</xdr:rowOff>
    </xdr:from>
    <xdr:to>
      <xdr:col>1</xdr:col>
      <xdr:colOff>1704975</xdr:colOff>
      <xdr:row>13</xdr:row>
      <xdr:rowOff>561975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867025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15</xdr:row>
      <xdr:rowOff>19050</xdr:rowOff>
    </xdr:from>
    <xdr:to>
      <xdr:col>1</xdr:col>
      <xdr:colOff>1428750</xdr:colOff>
      <xdr:row>16</xdr:row>
      <xdr:rowOff>9525</xdr:rowOff>
    </xdr:to>
    <xdr:pic>
      <xdr:nvPicPr>
        <xdr:cNvPr id="2" name="Picture 4" descr="Najam računal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3533775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showGridLines="0" tabSelected="1" zoomScalePageLayoutView="0"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2" width="26.00390625" style="1" customWidth="1"/>
    <col min="3" max="3" width="39.57421875" style="1" customWidth="1"/>
    <col min="4" max="16384" width="9.140625" style="1" customWidth="1"/>
  </cols>
  <sheetData>
    <row r="2" spans="2:8" ht="15">
      <c r="B2" s="97" t="s">
        <v>75</v>
      </c>
      <c r="C2" s="98"/>
      <c r="D2" s="99"/>
      <c r="E2" s="74"/>
      <c r="F2" s="74"/>
      <c r="G2" s="74"/>
      <c r="H2" s="74"/>
    </row>
    <row r="3" spans="2:8" ht="15">
      <c r="B3" s="100" t="s">
        <v>76</v>
      </c>
      <c r="C3" s="101"/>
      <c r="D3" s="102"/>
      <c r="E3" s="75"/>
      <c r="F3" s="75"/>
      <c r="G3" s="75"/>
      <c r="H3" s="75"/>
    </row>
    <row r="5" spans="2:3" ht="21" customHeight="1">
      <c r="B5" s="9" t="s">
        <v>40</v>
      </c>
      <c r="C5" s="11" t="s">
        <v>40</v>
      </c>
    </row>
    <row r="6" spans="2:3" ht="21" customHeight="1">
      <c r="B6" s="10" t="s">
        <v>41</v>
      </c>
      <c r="C6" s="27">
        <v>11111111111</v>
      </c>
    </row>
    <row r="7" spans="2:3" ht="21" customHeight="1">
      <c r="B7" s="10" t="s">
        <v>42</v>
      </c>
      <c r="C7" s="12" t="s">
        <v>56</v>
      </c>
    </row>
    <row r="8" spans="2:3" ht="21" customHeight="1">
      <c r="B8" s="10" t="s">
        <v>43</v>
      </c>
      <c r="C8" s="12" t="s">
        <v>57</v>
      </c>
    </row>
    <row r="11" spans="2:3" ht="17.25" customHeight="1">
      <c r="B11" s="9" t="s">
        <v>0</v>
      </c>
      <c r="C11" s="11" t="s">
        <v>58</v>
      </c>
    </row>
    <row r="12" spans="2:3" ht="17.25" customHeight="1">
      <c r="B12" s="10" t="s">
        <v>1</v>
      </c>
      <c r="C12" s="27">
        <v>12345678911</v>
      </c>
    </row>
    <row r="13" spans="2:3" ht="17.25" customHeight="1">
      <c r="B13" s="183"/>
      <c r="C13" s="184"/>
    </row>
    <row r="14" spans="2:3" ht="49.5" customHeight="1">
      <c r="B14" s="185"/>
      <c r="C14" s="186" t="s">
        <v>97</v>
      </c>
    </row>
    <row r="15" spans="2:3" ht="8.25" customHeight="1">
      <c r="B15" s="183"/>
      <c r="C15" s="184"/>
    </row>
    <row r="16" spans="2:3" ht="57" customHeight="1">
      <c r="B16" s="187"/>
      <c r="C16" s="186" t="s">
        <v>98</v>
      </c>
    </row>
    <row r="17" ht="15"/>
    <row r="18" spans="2:3" ht="15">
      <c r="B18" s="95" t="s">
        <v>2</v>
      </c>
      <c r="C18" s="96"/>
    </row>
    <row r="19" spans="2:3" ht="15">
      <c r="B19" s="4">
        <v>43101</v>
      </c>
      <c r="C19" s="5" t="s">
        <v>3</v>
      </c>
    </row>
    <row r="20" spans="2:3" ht="15">
      <c r="B20" s="4">
        <v>43106</v>
      </c>
      <c r="C20" s="5" t="s">
        <v>4</v>
      </c>
    </row>
    <row r="21" spans="2:3" ht="15">
      <c r="B21" s="4">
        <v>43191</v>
      </c>
      <c r="C21" s="5" t="s">
        <v>5</v>
      </c>
    </row>
    <row r="22" spans="2:3" ht="15">
      <c r="B22" s="4">
        <v>43192</v>
      </c>
      <c r="C22" s="5" t="s">
        <v>6</v>
      </c>
    </row>
    <row r="23" spans="2:3" ht="15">
      <c r="B23" s="4">
        <v>43221</v>
      </c>
      <c r="C23" s="5" t="s">
        <v>7</v>
      </c>
    </row>
    <row r="24" spans="2:3" ht="15">
      <c r="B24" s="4">
        <v>43251</v>
      </c>
      <c r="C24" s="5" t="s">
        <v>8</v>
      </c>
    </row>
    <row r="25" spans="2:3" ht="15">
      <c r="B25" s="4">
        <v>43273</v>
      </c>
      <c r="C25" s="5" t="s">
        <v>9</v>
      </c>
    </row>
    <row r="26" spans="2:3" ht="15">
      <c r="B26" s="4">
        <v>43276</v>
      </c>
      <c r="C26" s="5" t="s">
        <v>10</v>
      </c>
    </row>
    <row r="27" spans="2:3" ht="15">
      <c r="B27" s="4">
        <v>43317</v>
      </c>
      <c r="C27" s="5" t="s">
        <v>11</v>
      </c>
    </row>
    <row r="28" spans="2:3" ht="15">
      <c r="B28" s="4">
        <v>43327</v>
      </c>
      <c r="C28" s="5" t="s">
        <v>12</v>
      </c>
    </row>
    <row r="29" spans="2:3" ht="15">
      <c r="B29" s="4">
        <v>43381</v>
      </c>
      <c r="C29" s="5" t="s">
        <v>13</v>
      </c>
    </row>
    <row r="30" spans="2:3" ht="15">
      <c r="B30" s="4">
        <v>43405</v>
      </c>
      <c r="C30" s="5" t="s">
        <v>14</v>
      </c>
    </row>
    <row r="31" spans="2:3" ht="15">
      <c r="B31" s="4">
        <v>43459</v>
      </c>
      <c r="C31" s="5" t="s">
        <v>15</v>
      </c>
    </row>
    <row r="32" spans="2:3" ht="15">
      <c r="B32" s="4">
        <v>43460</v>
      </c>
      <c r="C32" s="5" t="s">
        <v>16</v>
      </c>
    </row>
    <row r="33" spans="2:3" ht="15">
      <c r="B33" s="4"/>
      <c r="C33" s="5"/>
    </row>
    <row r="34" spans="2:3" ht="15">
      <c r="B34" s="4"/>
      <c r="C34" s="5"/>
    </row>
    <row r="35" spans="2:3" ht="15">
      <c r="B35" s="4"/>
      <c r="C35" s="5"/>
    </row>
    <row r="36" spans="2:3" ht="15">
      <c r="B36" s="4"/>
      <c r="C36" s="5"/>
    </row>
    <row r="37" spans="2:3" ht="15">
      <c r="B37" s="4"/>
      <c r="C37" s="5"/>
    </row>
    <row r="38" spans="2:3" ht="15">
      <c r="B38" s="4"/>
      <c r="C38" s="5"/>
    </row>
    <row r="39" spans="2:3" ht="15">
      <c r="B39" s="6"/>
      <c r="C39" s="5"/>
    </row>
    <row r="40" spans="2:3" ht="15">
      <c r="B40" s="7"/>
      <c r="C40" s="8"/>
    </row>
    <row r="42" spans="2:4" ht="15" customHeight="1">
      <c r="B42" s="86" t="s">
        <v>77</v>
      </c>
      <c r="C42" s="87"/>
      <c r="D42" s="88"/>
    </row>
    <row r="43" spans="2:4" ht="15">
      <c r="B43" s="89"/>
      <c r="C43" s="90"/>
      <c r="D43" s="91"/>
    </row>
    <row r="44" spans="2:4" ht="15">
      <c r="B44" s="89"/>
      <c r="C44" s="90"/>
      <c r="D44" s="91"/>
    </row>
    <row r="45" spans="2:4" ht="15">
      <c r="B45" s="89"/>
      <c r="C45" s="90"/>
      <c r="D45" s="91"/>
    </row>
    <row r="46" spans="2:4" ht="15">
      <c r="B46" s="92"/>
      <c r="C46" s="93"/>
      <c r="D46" s="94"/>
    </row>
  </sheetData>
  <sheetProtection password="D98E" sheet="1"/>
  <protectedRanges>
    <protectedRange sqref="C5:C12" name="Range1"/>
    <protectedRange sqref="C13" name="Range1_1"/>
    <protectedRange sqref="C14:C16" name="Range1_1_1"/>
  </protectedRanges>
  <mergeCells count="4">
    <mergeCell ref="B42:D46"/>
    <mergeCell ref="B18:C18"/>
    <mergeCell ref="B2:D2"/>
    <mergeCell ref="B3:D3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1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2812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E41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F41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M41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N41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rujan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L41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G41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43344</v>
      </c>
      <c r="B11" s="31" t="str">
        <f aca="true" t="shared" si="0" ref="B11:B40">UPPER(TEXT(A11,"DDD"))</f>
        <v>SUB</v>
      </c>
      <c r="C11" s="17">
        <v>0</v>
      </c>
      <c r="D11" s="13">
        <v>0</v>
      </c>
      <c r="E11" s="14">
        <f aca="true" t="shared" si="1" ref="E11:E40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0">IF((SUM(C11:W11)&lt;&gt;"00:00"+0),("24:00"+0-SUM(E11:W11)),"0:00"+0)</f>
        <v>0</v>
      </c>
      <c r="Y11" s="46">
        <f aca="true" t="shared" si="3" ref="Y11:Y40">IF((SUM(C11:W11)&lt;&gt;"00:00"+0),"0:00"+0,"24:00"+0)</f>
        <v>1</v>
      </c>
      <c r="Z11" s="49">
        <f aca="true" t="shared" si="4" ref="Z11:Z40">SUM(E11:Y11)+0</f>
        <v>1</v>
      </c>
    </row>
    <row r="12" spans="1:26" ht="13.5">
      <c r="A12" s="35">
        <v>43345</v>
      </c>
      <c r="B12" s="32" t="str">
        <f t="shared" si="0"/>
        <v>NED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43346</v>
      </c>
      <c r="B13" s="32" t="str">
        <f t="shared" si="0"/>
        <v>PON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43347</v>
      </c>
      <c r="B14" s="32" t="str">
        <f t="shared" si="0"/>
        <v>UTO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43348</v>
      </c>
      <c r="B15" s="32" t="str">
        <f t="shared" si="0"/>
        <v>SRI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43349</v>
      </c>
      <c r="B16" s="32" t="str">
        <f t="shared" si="0"/>
        <v>ČET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43350</v>
      </c>
      <c r="B17" s="32" t="str">
        <f t="shared" si="0"/>
        <v>PET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43351</v>
      </c>
      <c r="B18" s="32" t="str">
        <f t="shared" si="0"/>
        <v>SUB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43352</v>
      </c>
      <c r="B19" s="32" t="str">
        <f t="shared" si="0"/>
        <v>NED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43353</v>
      </c>
      <c r="B20" s="32" t="str">
        <f t="shared" si="0"/>
        <v>PON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43354</v>
      </c>
      <c r="B21" s="32" t="str">
        <f t="shared" si="0"/>
        <v>UTO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43355</v>
      </c>
      <c r="B22" s="32" t="str">
        <f t="shared" si="0"/>
        <v>SRI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43356</v>
      </c>
      <c r="B23" s="32" t="str">
        <f t="shared" si="0"/>
        <v>ČET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43357</v>
      </c>
      <c r="B24" s="32" t="str">
        <f t="shared" si="0"/>
        <v>PET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43358</v>
      </c>
      <c r="B25" s="32" t="str">
        <f t="shared" si="0"/>
        <v>SUB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43359</v>
      </c>
      <c r="B26" s="32" t="str">
        <f t="shared" si="0"/>
        <v>NED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43360</v>
      </c>
      <c r="B27" s="32" t="str">
        <f t="shared" si="0"/>
        <v>PON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43361</v>
      </c>
      <c r="B28" s="32" t="str">
        <f t="shared" si="0"/>
        <v>UTO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43362</v>
      </c>
      <c r="B29" s="32" t="str">
        <f t="shared" si="0"/>
        <v>SRI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43363</v>
      </c>
      <c r="B30" s="32" t="str">
        <f t="shared" si="0"/>
        <v>ČET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43364</v>
      </c>
      <c r="B31" s="32" t="str">
        <f t="shared" si="0"/>
        <v>PET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43365</v>
      </c>
      <c r="B32" s="32" t="str">
        <f t="shared" si="0"/>
        <v>SUB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43366</v>
      </c>
      <c r="B33" s="32" t="str">
        <f t="shared" si="0"/>
        <v>NED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43367</v>
      </c>
      <c r="B34" s="32" t="str">
        <f t="shared" si="0"/>
        <v>PON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43368</v>
      </c>
      <c r="B35" s="32" t="str">
        <f t="shared" si="0"/>
        <v>UTO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43369</v>
      </c>
      <c r="B36" s="32" t="str">
        <f t="shared" si="0"/>
        <v>SRI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43370</v>
      </c>
      <c r="B37" s="32" t="str">
        <f t="shared" si="0"/>
        <v>ČET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43371</v>
      </c>
      <c r="B38" s="32" t="str">
        <f t="shared" si="0"/>
        <v>PET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43372</v>
      </c>
      <c r="B39" s="32" t="str">
        <f t="shared" si="0"/>
        <v>SUB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6">
        <v>43373</v>
      </c>
      <c r="B40" s="33" t="str">
        <f t="shared" si="0"/>
        <v>NED</v>
      </c>
      <c r="C40" s="21">
        <v>0</v>
      </c>
      <c r="D40" s="22">
        <v>0</v>
      </c>
      <c r="E40" s="23">
        <f t="shared" si="1"/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4">
        <v>0</v>
      </c>
      <c r="L40" s="21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41">
        <v>0</v>
      </c>
      <c r="X40" s="45">
        <f t="shared" si="2"/>
        <v>0</v>
      </c>
      <c r="Y40" s="48">
        <f t="shared" si="3"/>
        <v>1</v>
      </c>
      <c r="Z40" s="51">
        <f t="shared" si="4"/>
        <v>1</v>
      </c>
    </row>
    <row r="41" spans="1:26" ht="13.5">
      <c r="A41" s="146" t="s">
        <v>65</v>
      </c>
      <c r="B41" s="148"/>
      <c r="C41" s="42"/>
      <c r="D41" s="37"/>
      <c r="E41" s="53">
        <f aca="true" t="shared" si="5" ref="E41:Z41">SUM(E11:E40)</f>
        <v>0</v>
      </c>
      <c r="F41" s="37">
        <f t="shared" si="5"/>
        <v>0</v>
      </c>
      <c r="G41" s="37">
        <f t="shared" si="5"/>
        <v>0</v>
      </c>
      <c r="H41" s="37">
        <f t="shared" si="5"/>
        <v>0</v>
      </c>
      <c r="I41" s="37">
        <f t="shared" si="5"/>
        <v>0</v>
      </c>
      <c r="J41" s="37">
        <f t="shared" si="5"/>
        <v>0</v>
      </c>
      <c r="K41" s="37">
        <f t="shared" si="5"/>
        <v>0</v>
      </c>
      <c r="L41" s="42">
        <f t="shared" si="5"/>
        <v>0</v>
      </c>
      <c r="M41" s="37">
        <f t="shared" si="5"/>
        <v>0</v>
      </c>
      <c r="N41" s="37">
        <f t="shared" si="5"/>
        <v>0</v>
      </c>
      <c r="O41" s="37">
        <f t="shared" si="5"/>
        <v>0</v>
      </c>
      <c r="P41" s="37">
        <f t="shared" si="5"/>
        <v>0</v>
      </c>
      <c r="Q41" s="37">
        <f t="shared" si="5"/>
        <v>0</v>
      </c>
      <c r="R41" s="37">
        <f t="shared" si="5"/>
        <v>0</v>
      </c>
      <c r="S41" s="37">
        <f t="shared" si="5"/>
        <v>0</v>
      </c>
      <c r="T41" s="37">
        <f t="shared" si="5"/>
        <v>0</v>
      </c>
      <c r="U41" s="37">
        <f t="shared" si="5"/>
        <v>0</v>
      </c>
      <c r="V41" s="37">
        <f t="shared" si="5"/>
        <v>0</v>
      </c>
      <c r="W41" s="37">
        <f t="shared" si="5"/>
        <v>0</v>
      </c>
      <c r="X41" s="42">
        <f t="shared" si="5"/>
        <v>0</v>
      </c>
      <c r="Y41" s="37">
        <f t="shared" si="5"/>
        <v>30</v>
      </c>
      <c r="Z41" s="52">
        <f t="shared" si="5"/>
        <v>30</v>
      </c>
    </row>
  </sheetData>
  <sheetProtection password="D98E" sheet="1"/>
  <protectedRanges>
    <protectedRange sqref="F11:W40" name="Range2"/>
    <protectedRange sqref="C11:D40" name="Range1"/>
  </protectedRanges>
  <mergeCells count="58">
    <mergeCell ref="Y8:Y10"/>
    <mergeCell ref="S6:V6"/>
    <mergeCell ref="S7:V7"/>
    <mergeCell ref="D9:D10"/>
    <mergeCell ref="F9:F10"/>
    <mergeCell ref="G9:G10"/>
    <mergeCell ref="T9:T10"/>
    <mergeCell ref="R9:R10"/>
    <mergeCell ref="M9:M10"/>
    <mergeCell ref="C8:K8"/>
    <mergeCell ref="S5:V5"/>
    <mergeCell ref="L3:Q3"/>
    <mergeCell ref="L4:Q4"/>
    <mergeCell ref="I5:K5"/>
    <mergeCell ref="L5:Q5"/>
    <mergeCell ref="I4:K4"/>
    <mergeCell ref="S3:V3"/>
    <mergeCell ref="S4:V4"/>
    <mergeCell ref="S1:V1"/>
    <mergeCell ref="S2:V2"/>
    <mergeCell ref="J9:J10"/>
    <mergeCell ref="K9:K10"/>
    <mergeCell ref="Z8:Z10"/>
    <mergeCell ref="A3:C6"/>
    <mergeCell ref="D3:H3"/>
    <mergeCell ref="D4:H4"/>
    <mergeCell ref="D5:H5"/>
    <mergeCell ref="D6:H6"/>
    <mergeCell ref="W2:X2"/>
    <mergeCell ref="W3:X3"/>
    <mergeCell ref="W4:X4"/>
    <mergeCell ref="A8:A10"/>
    <mergeCell ref="I6:K6"/>
    <mergeCell ref="L9:L10"/>
    <mergeCell ref="W5:X5"/>
    <mergeCell ref="W6:X6"/>
    <mergeCell ref="I3:K3"/>
    <mergeCell ref="Q9:Q10"/>
    <mergeCell ref="A41:B41"/>
    <mergeCell ref="W9:W10"/>
    <mergeCell ref="U9:U10"/>
    <mergeCell ref="P9:P10"/>
    <mergeCell ref="S9:S10"/>
    <mergeCell ref="V9:V10"/>
    <mergeCell ref="C9:C10"/>
    <mergeCell ref="B8:B10"/>
    <mergeCell ref="I9:I10"/>
    <mergeCell ref="E9:E10"/>
    <mergeCell ref="L6:Q6"/>
    <mergeCell ref="H9:H10"/>
    <mergeCell ref="N9:N10"/>
    <mergeCell ref="O9:O10"/>
    <mergeCell ref="W7:X7"/>
    <mergeCell ref="L8:W8"/>
    <mergeCell ref="X8:X10"/>
    <mergeCell ref="R1:R7"/>
    <mergeCell ref="A1:Q1"/>
    <mergeCell ref="W1:X1"/>
  </mergeCells>
  <conditionalFormatting sqref="Y41:Z41 C41:W41 L11:V40 A11:J40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0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0 X11:X41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0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X41:Z41 F11:W41 C11:D41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710937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E42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F42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M42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N42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listopad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L42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G42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43374</v>
      </c>
      <c r="B11" s="31" t="str">
        <f aca="true" t="shared" si="0" ref="B11:B41">UPPER(TEXT(A11,"DDD"))</f>
        <v>PON</v>
      </c>
      <c r="C11" s="17">
        <v>0</v>
      </c>
      <c r="D11" s="13">
        <v>0</v>
      </c>
      <c r="E11" s="14">
        <f aca="true" t="shared" si="1" ref="E11:E41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1">IF((SUM(C11:W11)&lt;&gt;"00:00"+0),("24:00"+0-SUM(E11:W11)),"0:00"+0)</f>
        <v>0</v>
      </c>
      <c r="Y11" s="46">
        <f aca="true" t="shared" si="3" ref="Y11:Y41">IF((SUM(C11:W11)&lt;&gt;"00:00"+0),"0:00"+0,"24:00"+0)</f>
        <v>1</v>
      </c>
      <c r="Z11" s="49">
        <f aca="true" t="shared" si="4" ref="Z11:Z41">SUM(E11:Y11)+0</f>
        <v>1</v>
      </c>
    </row>
    <row r="12" spans="1:26" ht="13.5">
      <c r="A12" s="35">
        <v>43375</v>
      </c>
      <c r="B12" s="32" t="str">
        <f t="shared" si="0"/>
        <v>UTO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43376</v>
      </c>
      <c r="B13" s="32" t="str">
        <f t="shared" si="0"/>
        <v>SRI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43377</v>
      </c>
      <c r="B14" s="32" t="str">
        <f t="shared" si="0"/>
        <v>ČET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43378</v>
      </c>
      <c r="B15" s="32" t="str">
        <f t="shared" si="0"/>
        <v>PET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43379</v>
      </c>
      <c r="B16" s="32" t="str">
        <f t="shared" si="0"/>
        <v>SUB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43380</v>
      </c>
      <c r="B17" s="32" t="str">
        <f t="shared" si="0"/>
        <v>NED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43381</v>
      </c>
      <c r="B18" s="32" t="str">
        <f t="shared" si="0"/>
        <v>PON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43382</v>
      </c>
      <c r="B19" s="32" t="str">
        <f t="shared" si="0"/>
        <v>UTO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43383</v>
      </c>
      <c r="B20" s="32" t="str">
        <f t="shared" si="0"/>
        <v>SRI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43384</v>
      </c>
      <c r="B21" s="32" t="str">
        <f t="shared" si="0"/>
        <v>ČET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43385</v>
      </c>
      <c r="B22" s="32" t="str">
        <f t="shared" si="0"/>
        <v>PET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43386</v>
      </c>
      <c r="B23" s="32" t="str">
        <f t="shared" si="0"/>
        <v>SUB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43387</v>
      </c>
      <c r="B24" s="32" t="str">
        <f t="shared" si="0"/>
        <v>NED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43388</v>
      </c>
      <c r="B25" s="32" t="str">
        <f t="shared" si="0"/>
        <v>PON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43389</v>
      </c>
      <c r="B26" s="32" t="str">
        <f t="shared" si="0"/>
        <v>UTO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43390</v>
      </c>
      <c r="B27" s="32" t="str">
        <f t="shared" si="0"/>
        <v>SRI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43391</v>
      </c>
      <c r="B28" s="32" t="str">
        <f t="shared" si="0"/>
        <v>ČET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43392</v>
      </c>
      <c r="B29" s="32" t="str">
        <f t="shared" si="0"/>
        <v>PET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43393</v>
      </c>
      <c r="B30" s="32" t="str">
        <f t="shared" si="0"/>
        <v>SUB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43394</v>
      </c>
      <c r="B31" s="32" t="str">
        <f t="shared" si="0"/>
        <v>NED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43395</v>
      </c>
      <c r="B32" s="32" t="str">
        <f t="shared" si="0"/>
        <v>PON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43396</v>
      </c>
      <c r="B33" s="32" t="str">
        <f t="shared" si="0"/>
        <v>UTO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43397</v>
      </c>
      <c r="B34" s="32" t="str">
        <f t="shared" si="0"/>
        <v>SRI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43398</v>
      </c>
      <c r="B35" s="32" t="str">
        <f t="shared" si="0"/>
        <v>ČET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43399</v>
      </c>
      <c r="B36" s="32" t="str">
        <f t="shared" si="0"/>
        <v>PET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43400</v>
      </c>
      <c r="B37" s="32" t="str">
        <f t="shared" si="0"/>
        <v>SUB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43401</v>
      </c>
      <c r="B38" s="32" t="str">
        <f t="shared" si="0"/>
        <v>NED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43402</v>
      </c>
      <c r="B39" s="32" t="str">
        <f t="shared" si="0"/>
        <v>PON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5">
        <v>43403</v>
      </c>
      <c r="B40" s="32" t="str">
        <f t="shared" si="0"/>
        <v>UTO</v>
      </c>
      <c r="C40" s="19">
        <v>0</v>
      </c>
      <c r="D40" s="15">
        <v>0</v>
      </c>
      <c r="E40" s="16">
        <f t="shared" si="1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0">
        <v>0</v>
      </c>
      <c r="L40" s="19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40">
        <v>0</v>
      </c>
      <c r="X40" s="44">
        <f t="shared" si="2"/>
        <v>0</v>
      </c>
      <c r="Y40" s="47">
        <f t="shared" si="3"/>
        <v>1</v>
      </c>
      <c r="Z40" s="50">
        <f t="shared" si="4"/>
        <v>1</v>
      </c>
    </row>
    <row r="41" spans="1:26" ht="13.5">
      <c r="A41" s="36">
        <v>43404</v>
      </c>
      <c r="B41" s="33" t="str">
        <f t="shared" si="0"/>
        <v>SRI</v>
      </c>
      <c r="C41" s="21">
        <v>0</v>
      </c>
      <c r="D41" s="22">
        <v>0</v>
      </c>
      <c r="E41" s="23">
        <f t="shared" si="1"/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>
        <v>0</v>
      </c>
      <c r="L41" s="21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41">
        <v>0</v>
      </c>
      <c r="X41" s="45">
        <f t="shared" si="2"/>
        <v>0</v>
      </c>
      <c r="Y41" s="48">
        <f t="shared" si="3"/>
        <v>1</v>
      </c>
      <c r="Z41" s="51">
        <f t="shared" si="4"/>
        <v>1</v>
      </c>
    </row>
    <row r="42" spans="1:26" ht="13.5">
      <c r="A42" s="146" t="s">
        <v>65</v>
      </c>
      <c r="B42" s="107"/>
      <c r="C42" s="28"/>
      <c r="D42" s="29"/>
      <c r="E42" s="30">
        <f aca="true" t="shared" si="5" ref="E42:Z42">SUM(E11:E41)</f>
        <v>0</v>
      </c>
      <c r="F42" s="29">
        <f t="shared" si="5"/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29">
        <f t="shared" si="5"/>
        <v>0</v>
      </c>
      <c r="K42" s="29">
        <f t="shared" si="5"/>
        <v>0</v>
      </c>
      <c r="L42" s="28">
        <f t="shared" si="5"/>
        <v>0</v>
      </c>
      <c r="M42" s="29">
        <f t="shared" si="5"/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  <c r="Q42" s="29">
        <f t="shared" si="5"/>
        <v>0</v>
      </c>
      <c r="R42" s="29">
        <f t="shared" si="5"/>
        <v>0</v>
      </c>
      <c r="S42" s="29">
        <f t="shared" si="5"/>
        <v>0</v>
      </c>
      <c r="T42" s="29">
        <f t="shared" si="5"/>
        <v>0</v>
      </c>
      <c r="U42" s="29">
        <f t="shared" si="5"/>
        <v>0</v>
      </c>
      <c r="V42" s="29">
        <f t="shared" si="5"/>
        <v>0</v>
      </c>
      <c r="W42" s="29">
        <f t="shared" si="5"/>
        <v>0</v>
      </c>
      <c r="X42" s="42">
        <f t="shared" si="5"/>
        <v>0</v>
      </c>
      <c r="Y42" s="37">
        <f t="shared" si="5"/>
        <v>31</v>
      </c>
      <c r="Z42" s="52">
        <f t="shared" si="5"/>
        <v>31</v>
      </c>
    </row>
  </sheetData>
  <sheetProtection password="D98E" sheet="1"/>
  <protectedRanges>
    <protectedRange sqref="C11:D41" name="Range1"/>
    <protectedRange sqref="F11:W41" name="Range2"/>
  </protectedRanges>
  <mergeCells count="58">
    <mergeCell ref="Y8:Y10"/>
    <mergeCell ref="S6:V6"/>
    <mergeCell ref="S7:V7"/>
    <mergeCell ref="D9:D10"/>
    <mergeCell ref="F9:F10"/>
    <mergeCell ref="G9:G10"/>
    <mergeCell ref="T9:T10"/>
    <mergeCell ref="R9:R10"/>
    <mergeCell ref="M9:M10"/>
    <mergeCell ref="C8:K8"/>
    <mergeCell ref="S5:V5"/>
    <mergeCell ref="L3:Q3"/>
    <mergeCell ref="L4:Q4"/>
    <mergeCell ref="I5:K5"/>
    <mergeCell ref="L5:Q5"/>
    <mergeCell ref="I4:K4"/>
    <mergeCell ref="S3:V3"/>
    <mergeCell ref="S4:V4"/>
    <mergeCell ref="S1:V1"/>
    <mergeCell ref="S2:V2"/>
    <mergeCell ref="J9:J10"/>
    <mergeCell ref="K9:K10"/>
    <mergeCell ref="Z8:Z10"/>
    <mergeCell ref="A3:C6"/>
    <mergeCell ref="D3:H3"/>
    <mergeCell ref="D4:H4"/>
    <mergeCell ref="D5:H5"/>
    <mergeCell ref="D6:H6"/>
    <mergeCell ref="W2:X2"/>
    <mergeCell ref="W3:X3"/>
    <mergeCell ref="W4:X4"/>
    <mergeCell ref="A8:A10"/>
    <mergeCell ref="I6:K6"/>
    <mergeCell ref="L9:L10"/>
    <mergeCell ref="W5:X5"/>
    <mergeCell ref="W6:X6"/>
    <mergeCell ref="I3:K3"/>
    <mergeCell ref="Q9:Q10"/>
    <mergeCell ref="A42:B42"/>
    <mergeCell ref="W9:W10"/>
    <mergeCell ref="U9:U10"/>
    <mergeCell ref="P9:P10"/>
    <mergeCell ref="S9:S10"/>
    <mergeCell ref="V9:V10"/>
    <mergeCell ref="C9:C10"/>
    <mergeCell ref="B8:B10"/>
    <mergeCell ref="I9:I10"/>
    <mergeCell ref="E9:E10"/>
    <mergeCell ref="L6:Q6"/>
    <mergeCell ref="H9:H10"/>
    <mergeCell ref="N9:N10"/>
    <mergeCell ref="O9:O10"/>
    <mergeCell ref="W7:X7"/>
    <mergeCell ref="L8:W8"/>
    <mergeCell ref="X8:X10"/>
    <mergeCell ref="R1:R7"/>
    <mergeCell ref="A1:Q1"/>
    <mergeCell ref="W1:X1"/>
  </mergeCells>
  <conditionalFormatting sqref="Y42:Z42 C42:K42 L11:M42 N11:V41 N42:W42 A11:J41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1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1 X11:X42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1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C11:D42 F11:W42 X42:Z42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5742187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E41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F41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M41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N41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studeni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L41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G41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43405</v>
      </c>
      <c r="B11" s="31" t="str">
        <f aca="true" t="shared" si="0" ref="B11:B40">UPPER(TEXT(A11,"DDD"))</f>
        <v>ČET</v>
      </c>
      <c r="C11" s="17">
        <v>0</v>
      </c>
      <c r="D11" s="13">
        <v>0</v>
      </c>
      <c r="E11" s="14">
        <f aca="true" t="shared" si="1" ref="E11:E40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0">IF((SUM(C11:W11)&lt;&gt;"00:00"+0),("24:00"+0-SUM(E11:W11)),"0:00"+0)</f>
        <v>0</v>
      </c>
      <c r="Y11" s="46">
        <f aca="true" t="shared" si="3" ref="Y11:Y40">IF((SUM(C11:W11)&lt;&gt;"00:00"+0),"0:00"+0,"24:00"+0)</f>
        <v>1</v>
      </c>
      <c r="Z11" s="49">
        <f aca="true" t="shared" si="4" ref="Z11:Z40">SUM(E11:Y11)+0</f>
        <v>1</v>
      </c>
    </row>
    <row r="12" spans="1:26" ht="13.5">
      <c r="A12" s="35">
        <v>43406</v>
      </c>
      <c r="B12" s="32" t="str">
        <f t="shared" si="0"/>
        <v>PET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43407</v>
      </c>
      <c r="B13" s="32" t="str">
        <f t="shared" si="0"/>
        <v>SUB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43408</v>
      </c>
      <c r="B14" s="32" t="str">
        <f t="shared" si="0"/>
        <v>NED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43409</v>
      </c>
      <c r="B15" s="32" t="str">
        <f t="shared" si="0"/>
        <v>PON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43410</v>
      </c>
      <c r="B16" s="32" t="str">
        <f t="shared" si="0"/>
        <v>UTO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43411</v>
      </c>
      <c r="B17" s="32" t="str">
        <f t="shared" si="0"/>
        <v>SRI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43412</v>
      </c>
      <c r="B18" s="32" t="str">
        <f t="shared" si="0"/>
        <v>ČET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43413</v>
      </c>
      <c r="B19" s="32" t="str">
        <f t="shared" si="0"/>
        <v>PET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43414</v>
      </c>
      <c r="B20" s="32" t="str">
        <f t="shared" si="0"/>
        <v>SUB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43415</v>
      </c>
      <c r="B21" s="32" t="str">
        <f t="shared" si="0"/>
        <v>NED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43416</v>
      </c>
      <c r="B22" s="32" t="str">
        <f t="shared" si="0"/>
        <v>PON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43417</v>
      </c>
      <c r="B23" s="32" t="str">
        <f t="shared" si="0"/>
        <v>UTO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43418</v>
      </c>
      <c r="B24" s="32" t="str">
        <f t="shared" si="0"/>
        <v>SRI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43419</v>
      </c>
      <c r="B25" s="32" t="str">
        <f t="shared" si="0"/>
        <v>ČET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43420</v>
      </c>
      <c r="B26" s="32" t="str">
        <f t="shared" si="0"/>
        <v>PET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43421</v>
      </c>
      <c r="B27" s="32" t="str">
        <f t="shared" si="0"/>
        <v>SUB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43422</v>
      </c>
      <c r="B28" s="32" t="str">
        <f t="shared" si="0"/>
        <v>NED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43423</v>
      </c>
      <c r="B29" s="32" t="str">
        <f t="shared" si="0"/>
        <v>PON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43424</v>
      </c>
      <c r="B30" s="32" t="str">
        <f t="shared" si="0"/>
        <v>UTO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43425</v>
      </c>
      <c r="B31" s="32" t="str">
        <f t="shared" si="0"/>
        <v>SRI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43426</v>
      </c>
      <c r="B32" s="32" t="str">
        <f t="shared" si="0"/>
        <v>ČET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43427</v>
      </c>
      <c r="B33" s="32" t="str">
        <f t="shared" si="0"/>
        <v>PET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43428</v>
      </c>
      <c r="B34" s="32" t="str">
        <f t="shared" si="0"/>
        <v>SUB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43429</v>
      </c>
      <c r="B35" s="32" t="str">
        <f t="shared" si="0"/>
        <v>NED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43430</v>
      </c>
      <c r="B36" s="32" t="str">
        <f t="shared" si="0"/>
        <v>PON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43431</v>
      </c>
      <c r="B37" s="32" t="str">
        <f t="shared" si="0"/>
        <v>UTO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43432</v>
      </c>
      <c r="B38" s="32" t="str">
        <f t="shared" si="0"/>
        <v>SRI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43433</v>
      </c>
      <c r="B39" s="32" t="str">
        <f t="shared" si="0"/>
        <v>ČET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6">
        <v>43434</v>
      </c>
      <c r="B40" s="33" t="str">
        <f t="shared" si="0"/>
        <v>PET</v>
      </c>
      <c r="C40" s="21">
        <v>0</v>
      </c>
      <c r="D40" s="22">
        <v>0</v>
      </c>
      <c r="E40" s="23">
        <f t="shared" si="1"/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4">
        <v>0</v>
      </c>
      <c r="L40" s="21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41">
        <v>0</v>
      </c>
      <c r="X40" s="45">
        <f t="shared" si="2"/>
        <v>0</v>
      </c>
      <c r="Y40" s="48">
        <f t="shared" si="3"/>
        <v>1</v>
      </c>
      <c r="Z40" s="51">
        <f t="shared" si="4"/>
        <v>1</v>
      </c>
    </row>
    <row r="41" spans="1:26" ht="13.5">
      <c r="A41" s="146" t="s">
        <v>65</v>
      </c>
      <c r="B41" s="148"/>
      <c r="C41" s="42"/>
      <c r="D41" s="37"/>
      <c r="E41" s="53">
        <f aca="true" t="shared" si="5" ref="E41:Z41">SUM(E11:E40)</f>
        <v>0</v>
      </c>
      <c r="F41" s="37">
        <f t="shared" si="5"/>
        <v>0</v>
      </c>
      <c r="G41" s="37">
        <f t="shared" si="5"/>
        <v>0</v>
      </c>
      <c r="H41" s="37">
        <f t="shared" si="5"/>
        <v>0</v>
      </c>
      <c r="I41" s="37">
        <f t="shared" si="5"/>
        <v>0</v>
      </c>
      <c r="J41" s="37">
        <f t="shared" si="5"/>
        <v>0</v>
      </c>
      <c r="K41" s="37">
        <f t="shared" si="5"/>
        <v>0</v>
      </c>
      <c r="L41" s="42">
        <f t="shared" si="5"/>
        <v>0</v>
      </c>
      <c r="M41" s="37">
        <f t="shared" si="5"/>
        <v>0</v>
      </c>
      <c r="N41" s="37">
        <f t="shared" si="5"/>
        <v>0</v>
      </c>
      <c r="O41" s="37">
        <f t="shared" si="5"/>
        <v>0</v>
      </c>
      <c r="P41" s="37">
        <f t="shared" si="5"/>
        <v>0</v>
      </c>
      <c r="Q41" s="37">
        <f t="shared" si="5"/>
        <v>0</v>
      </c>
      <c r="R41" s="37">
        <f t="shared" si="5"/>
        <v>0</v>
      </c>
      <c r="S41" s="37">
        <f t="shared" si="5"/>
        <v>0</v>
      </c>
      <c r="T41" s="37">
        <f t="shared" si="5"/>
        <v>0</v>
      </c>
      <c r="U41" s="37">
        <f t="shared" si="5"/>
        <v>0</v>
      </c>
      <c r="V41" s="37">
        <f t="shared" si="5"/>
        <v>0</v>
      </c>
      <c r="W41" s="37">
        <f t="shared" si="5"/>
        <v>0</v>
      </c>
      <c r="X41" s="42">
        <f t="shared" si="5"/>
        <v>0</v>
      </c>
      <c r="Y41" s="37">
        <f t="shared" si="5"/>
        <v>30</v>
      </c>
      <c r="Z41" s="52">
        <f t="shared" si="5"/>
        <v>30</v>
      </c>
    </row>
  </sheetData>
  <sheetProtection password="D98E" sheet="1"/>
  <protectedRanges>
    <protectedRange sqref="C11:D40" name="Range1"/>
    <protectedRange sqref="F11:W40" name="Range2"/>
  </protectedRanges>
  <mergeCells count="58">
    <mergeCell ref="X8:X10"/>
    <mergeCell ref="W5:X5"/>
    <mergeCell ref="W6:X6"/>
    <mergeCell ref="W7:X7"/>
    <mergeCell ref="W1:X1"/>
    <mergeCell ref="W2:X2"/>
    <mergeCell ref="W3:X3"/>
    <mergeCell ref="W4:X4"/>
    <mergeCell ref="A41:B41"/>
    <mergeCell ref="S1:V1"/>
    <mergeCell ref="S2:V2"/>
    <mergeCell ref="S3:V3"/>
    <mergeCell ref="S4:V4"/>
    <mergeCell ref="S5:V5"/>
    <mergeCell ref="S6:V6"/>
    <mergeCell ref="S7:V7"/>
    <mergeCell ref="B8:B10"/>
    <mergeCell ref="L8:W8"/>
    <mergeCell ref="Y8:Y10"/>
    <mergeCell ref="Z8:Z10"/>
    <mergeCell ref="A3:C6"/>
    <mergeCell ref="D3:H3"/>
    <mergeCell ref="D4:H4"/>
    <mergeCell ref="D5:H5"/>
    <mergeCell ref="D6:H6"/>
    <mergeCell ref="I3:K3"/>
    <mergeCell ref="Q9:Q10"/>
    <mergeCell ref="I6:K6"/>
    <mergeCell ref="L6:Q6"/>
    <mergeCell ref="R1:R7"/>
    <mergeCell ref="C8:K8"/>
    <mergeCell ref="A1:Q1"/>
    <mergeCell ref="L3:Q3"/>
    <mergeCell ref="L4:Q4"/>
    <mergeCell ref="I5:K5"/>
    <mergeCell ref="L5:Q5"/>
    <mergeCell ref="A8:A10"/>
    <mergeCell ref="I4:K4"/>
    <mergeCell ref="J9:J10"/>
    <mergeCell ref="K9:K10"/>
    <mergeCell ref="D9:D10"/>
    <mergeCell ref="I9:I10"/>
    <mergeCell ref="L9:L10"/>
    <mergeCell ref="W9:W10"/>
    <mergeCell ref="N9:N10"/>
    <mergeCell ref="O9:O10"/>
    <mergeCell ref="U9:U10"/>
    <mergeCell ref="P9:P10"/>
    <mergeCell ref="E9:E10"/>
    <mergeCell ref="H9:H10"/>
    <mergeCell ref="S9:S10"/>
    <mergeCell ref="V9:V10"/>
    <mergeCell ref="M9:M10"/>
    <mergeCell ref="C9:C10"/>
    <mergeCell ref="F9:F10"/>
    <mergeCell ref="G9:G10"/>
    <mergeCell ref="T9:T10"/>
    <mergeCell ref="R9:R10"/>
  </mergeCells>
  <conditionalFormatting sqref="Y41:Z41 C41:W41 L11:V40 A11:J40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0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0 X11:X41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0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X41:Z41 F11:W41 C11:D41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="115" zoomScaleNormal="115" zoomScalePageLayoutView="0" workbookViewId="0" topLeftCell="A1">
      <selection activeCell="Z15" sqref="Z15"/>
    </sheetView>
  </sheetViews>
  <sheetFormatPr defaultColWidth="9.140625" defaultRowHeight="12.75"/>
  <cols>
    <col min="1" max="1" width="7.710937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E42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F42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M42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N42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prosinac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L42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G42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43435</v>
      </c>
      <c r="B11" s="31" t="str">
        <f aca="true" t="shared" si="0" ref="B11:B41">UPPER(TEXT(A11,"DDD"))</f>
        <v>SUB</v>
      </c>
      <c r="C11" s="17">
        <v>0</v>
      </c>
      <c r="D11" s="13">
        <v>0</v>
      </c>
      <c r="E11" s="14">
        <f aca="true" t="shared" si="1" ref="E11:E41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1">IF((SUM(C11:W11)&lt;&gt;"00:00"+0),("24:00"+0-SUM(E11:W11)),"0:00"+0)</f>
        <v>0</v>
      </c>
      <c r="Y11" s="46">
        <f aca="true" t="shared" si="3" ref="Y11:Y41">IF((SUM(C11:W11)&lt;&gt;"00:00"+0),"0:00"+0,"24:00"+0)</f>
        <v>1</v>
      </c>
      <c r="Z11" s="49">
        <f aca="true" t="shared" si="4" ref="Z11:Z41">SUM(E11:Y11)+0</f>
        <v>1</v>
      </c>
    </row>
    <row r="12" spans="1:26" ht="13.5">
      <c r="A12" s="35">
        <v>43436</v>
      </c>
      <c r="B12" s="32" t="str">
        <f t="shared" si="0"/>
        <v>NED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43437</v>
      </c>
      <c r="B13" s="32" t="str">
        <f t="shared" si="0"/>
        <v>PON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43438</v>
      </c>
      <c r="B14" s="32" t="str">
        <f t="shared" si="0"/>
        <v>UTO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43439</v>
      </c>
      <c r="B15" s="32" t="str">
        <f t="shared" si="0"/>
        <v>SRI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43440</v>
      </c>
      <c r="B16" s="32" t="str">
        <f t="shared" si="0"/>
        <v>ČET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43441</v>
      </c>
      <c r="B17" s="32" t="str">
        <f t="shared" si="0"/>
        <v>PET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43442</v>
      </c>
      <c r="B18" s="32" t="str">
        <f t="shared" si="0"/>
        <v>SUB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43443</v>
      </c>
      <c r="B19" s="32" t="str">
        <f t="shared" si="0"/>
        <v>NED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43444</v>
      </c>
      <c r="B20" s="32" t="str">
        <f t="shared" si="0"/>
        <v>PON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43445</v>
      </c>
      <c r="B21" s="32" t="str">
        <f t="shared" si="0"/>
        <v>UTO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43446</v>
      </c>
      <c r="B22" s="32" t="str">
        <f t="shared" si="0"/>
        <v>SRI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43447</v>
      </c>
      <c r="B23" s="32" t="str">
        <f t="shared" si="0"/>
        <v>ČET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43448</v>
      </c>
      <c r="B24" s="32" t="str">
        <f t="shared" si="0"/>
        <v>PET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43449</v>
      </c>
      <c r="B25" s="32" t="str">
        <f t="shared" si="0"/>
        <v>SUB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43450</v>
      </c>
      <c r="B26" s="32" t="str">
        <f t="shared" si="0"/>
        <v>NED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43451</v>
      </c>
      <c r="B27" s="32" t="str">
        <f t="shared" si="0"/>
        <v>PON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43452</v>
      </c>
      <c r="B28" s="32" t="str">
        <f t="shared" si="0"/>
        <v>UTO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43453</v>
      </c>
      <c r="B29" s="32" t="str">
        <f t="shared" si="0"/>
        <v>SRI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43454</v>
      </c>
      <c r="B30" s="32" t="str">
        <f t="shared" si="0"/>
        <v>ČET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43455</v>
      </c>
      <c r="B31" s="32" t="str">
        <f t="shared" si="0"/>
        <v>PET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43456</v>
      </c>
      <c r="B32" s="32" t="str">
        <f t="shared" si="0"/>
        <v>SUB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43457</v>
      </c>
      <c r="B33" s="32" t="str">
        <f t="shared" si="0"/>
        <v>NED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43458</v>
      </c>
      <c r="B34" s="32" t="str">
        <f t="shared" si="0"/>
        <v>PON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43459</v>
      </c>
      <c r="B35" s="32" t="str">
        <f t="shared" si="0"/>
        <v>UTO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43460</v>
      </c>
      <c r="B36" s="32" t="str">
        <f t="shared" si="0"/>
        <v>SRI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43461</v>
      </c>
      <c r="B37" s="32" t="str">
        <f t="shared" si="0"/>
        <v>ČET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43462</v>
      </c>
      <c r="B38" s="32" t="str">
        <f t="shared" si="0"/>
        <v>PET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43463</v>
      </c>
      <c r="B39" s="32" t="str">
        <f t="shared" si="0"/>
        <v>SUB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5">
        <v>43464</v>
      </c>
      <c r="B40" s="32" t="str">
        <f t="shared" si="0"/>
        <v>NED</v>
      </c>
      <c r="C40" s="19">
        <v>0</v>
      </c>
      <c r="D40" s="15">
        <v>0</v>
      </c>
      <c r="E40" s="16">
        <f t="shared" si="1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0">
        <v>0</v>
      </c>
      <c r="L40" s="19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40">
        <v>0</v>
      </c>
      <c r="X40" s="44">
        <f t="shared" si="2"/>
        <v>0</v>
      </c>
      <c r="Y40" s="47">
        <f t="shared" si="3"/>
        <v>1</v>
      </c>
      <c r="Z40" s="50">
        <f t="shared" si="4"/>
        <v>1</v>
      </c>
    </row>
    <row r="41" spans="1:26" ht="13.5">
      <c r="A41" s="36">
        <v>43465</v>
      </c>
      <c r="B41" s="33" t="str">
        <f t="shared" si="0"/>
        <v>PON</v>
      </c>
      <c r="C41" s="21">
        <v>0</v>
      </c>
      <c r="D41" s="22">
        <v>0</v>
      </c>
      <c r="E41" s="23">
        <f t="shared" si="1"/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>
        <v>0</v>
      </c>
      <c r="L41" s="21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41">
        <v>0</v>
      </c>
      <c r="X41" s="45">
        <f t="shared" si="2"/>
        <v>0</v>
      </c>
      <c r="Y41" s="48">
        <f t="shared" si="3"/>
        <v>1</v>
      </c>
      <c r="Z41" s="51">
        <f t="shared" si="4"/>
        <v>1</v>
      </c>
    </row>
    <row r="42" spans="1:26" ht="13.5">
      <c r="A42" s="146" t="s">
        <v>65</v>
      </c>
      <c r="B42" s="107"/>
      <c r="C42" s="28"/>
      <c r="D42" s="29"/>
      <c r="E42" s="30">
        <f aca="true" t="shared" si="5" ref="E42:Z42">SUM(E11:E41)</f>
        <v>0</v>
      </c>
      <c r="F42" s="29">
        <f t="shared" si="5"/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29">
        <f t="shared" si="5"/>
        <v>0</v>
      </c>
      <c r="K42" s="29">
        <f t="shared" si="5"/>
        <v>0</v>
      </c>
      <c r="L42" s="28">
        <f t="shared" si="5"/>
        <v>0</v>
      </c>
      <c r="M42" s="29">
        <f t="shared" si="5"/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  <c r="Q42" s="29">
        <f t="shared" si="5"/>
        <v>0</v>
      </c>
      <c r="R42" s="29">
        <f t="shared" si="5"/>
        <v>0</v>
      </c>
      <c r="S42" s="29">
        <f t="shared" si="5"/>
        <v>0</v>
      </c>
      <c r="T42" s="29">
        <f t="shared" si="5"/>
        <v>0</v>
      </c>
      <c r="U42" s="29">
        <f t="shared" si="5"/>
        <v>0</v>
      </c>
      <c r="V42" s="29">
        <f t="shared" si="5"/>
        <v>0</v>
      </c>
      <c r="W42" s="29">
        <f t="shared" si="5"/>
        <v>0</v>
      </c>
      <c r="X42" s="42">
        <f t="shared" si="5"/>
        <v>0</v>
      </c>
      <c r="Y42" s="37">
        <f t="shared" si="5"/>
        <v>31</v>
      </c>
      <c r="Z42" s="52">
        <f t="shared" si="5"/>
        <v>31</v>
      </c>
    </row>
  </sheetData>
  <sheetProtection password="D98E" sheet="1"/>
  <protectedRanges>
    <protectedRange sqref="C11:D41" name="Range1"/>
    <protectedRange sqref="F11:W41" name="Range2"/>
  </protectedRanges>
  <mergeCells count="58">
    <mergeCell ref="X8:X10"/>
    <mergeCell ref="W5:X5"/>
    <mergeCell ref="W6:X6"/>
    <mergeCell ref="W7:X7"/>
    <mergeCell ref="W1:X1"/>
    <mergeCell ref="W2:X2"/>
    <mergeCell ref="W3:X3"/>
    <mergeCell ref="W4:X4"/>
    <mergeCell ref="A42:B42"/>
    <mergeCell ref="S1:V1"/>
    <mergeCell ref="S2:V2"/>
    <mergeCell ref="S3:V3"/>
    <mergeCell ref="S4:V4"/>
    <mergeCell ref="S5:V5"/>
    <mergeCell ref="S6:V6"/>
    <mergeCell ref="S7:V7"/>
    <mergeCell ref="B8:B10"/>
    <mergeCell ref="L8:W8"/>
    <mergeCell ref="Y8:Y10"/>
    <mergeCell ref="Z8:Z10"/>
    <mergeCell ref="A3:C6"/>
    <mergeCell ref="D3:H3"/>
    <mergeCell ref="D4:H4"/>
    <mergeCell ref="D5:H5"/>
    <mergeCell ref="D6:H6"/>
    <mergeCell ref="I3:K3"/>
    <mergeCell ref="Q9:Q10"/>
    <mergeCell ref="I6:K6"/>
    <mergeCell ref="L6:Q6"/>
    <mergeCell ref="R1:R7"/>
    <mergeCell ref="C8:K8"/>
    <mergeCell ref="A1:Q1"/>
    <mergeCell ref="L3:Q3"/>
    <mergeCell ref="L4:Q4"/>
    <mergeCell ref="I5:K5"/>
    <mergeCell ref="L5:Q5"/>
    <mergeCell ref="A8:A10"/>
    <mergeCell ref="I4:K4"/>
    <mergeCell ref="J9:J10"/>
    <mergeCell ref="K9:K10"/>
    <mergeCell ref="D9:D10"/>
    <mergeCell ref="I9:I10"/>
    <mergeCell ref="L9:L10"/>
    <mergeCell ref="W9:W10"/>
    <mergeCell ref="N9:N10"/>
    <mergeCell ref="O9:O10"/>
    <mergeCell ref="U9:U10"/>
    <mergeCell ref="P9:P10"/>
    <mergeCell ref="E9:E10"/>
    <mergeCell ref="H9:H10"/>
    <mergeCell ref="S9:S10"/>
    <mergeCell ref="V9:V10"/>
    <mergeCell ref="M9:M10"/>
    <mergeCell ref="C9:C10"/>
    <mergeCell ref="F9:F10"/>
    <mergeCell ref="G9:G10"/>
    <mergeCell ref="T9:T10"/>
    <mergeCell ref="R9:R10"/>
  </mergeCells>
  <conditionalFormatting sqref="Y42:Z42 C42:K42 L11:M42 N11:V41 N42:W42 A11:J41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1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1 X11:X42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1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C11:D42 F11:W42 X42:Z42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.00390625" style="1" customWidth="1"/>
    <col min="2" max="2" width="18.421875" style="1" customWidth="1"/>
    <col min="3" max="7" width="13.57421875" style="1" customWidth="1"/>
    <col min="8" max="16384" width="9.140625" style="1" customWidth="1"/>
  </cols>
  <sheetData>
    <row r="2" spans="2:7" ht="20.25" customHeight="1">
      <c r="B2" s="149" t="s">
        <v>96</v>
      </c>
      <c r="C2" s="150"/>
      <c r="D2" s="150"/>
      <c r="E2" s="150"/>
      <c r="F2" s="150"/>
      <c r="G2" s="151"/>
    </row>
    <row r="4" spans="2:7" ht="30" customHeight="1">
      <c r="B4" s="80"/>
      <c r="C4" s="81" t="s">
        <v>90</v>
      </c>
      <c r="D4" s="81" t="s">
        <v>91</v>
      </c>
      <c r="E4" s="81" t="s">
        <v>92</v>
      </c>
      <c r="F4" s="81" t="s">
        <v>94</v>
      </c>
      <c r="G4" s="81" t="s">
        <v>93</v>
      </c>
    </row>
    <row r="5" spans="2:7" ht="18" customHeight="1">
      <c r="B5" s="77" t="s">
        <v>78</v>
      </c>
      <c r="C5" s="76">
        <v>184</v>
      </c>
      <c r="D5" s="76">
        <v>176</v>
      </c>
      <c r="E5" s="76">
        <v>8</v>
      </c>
      <c r="F5" s="84">
        <f>SUM(siječanj!E42:W42)-siječanj!L42</f>
        <v>0</v>
      </c>
      <c r="G5" s="84">
        <f>siječanj!L42</f>
        <v>0</v>
      </c>
    </row>
    <row r="6" spans="2:7" ht="18" customHeight="1">
      <c r="B6" s="77" t="s">
        <v>79</v>
      </c>
      <c r="C6" s="76">
        <v>160</v>
      </c>
      <c r="D6" s="76">
        <v>160</v>
      </c>
      <c r="E6" s="76">
        <v>0</v>
      </c>
      <c r="F6" s="84">
        <f>SUM(veljača!E39:W39)-veljača!L39</f>
        <v>0</v>
      </c>
      <c r="G6" s="84">
        <f>veljača!L39</f>
        <v>0</v>
      </c>
    </row>
    <row r="7" spans="2:7" ht="18" customHeight="1">
      <c r="B7" s="77" t="s">
        <v>80</v>
      </c>
      <c r="C7" s="76">
        <v>176</v>
      </c>
      <c r="D7" s="76">
        <v>176</v>
      </c>
      <c r="E7" s="76">
        <v>0</v>
      </c>
      <c r="F7" s="84">
        <f>SUM(ožujak!E42:W42)-ožujak!L42</f>
        <v>0</v>
      </c>
      <c r="G7" s="84">
        <f>ožujak!L42</f>
        <v>0</v>
      </c>
    </row>
    <row r="8" spans="2:7" ht="18" customHeight="1">
      <c r="B8" s="77" t="s">
        <v>81</v>
      </c>
      <c r="C8" s="76">
        <v>168</v>
      </c>
      <c r="D8" s="76">
        <v>160</v>
      </c>
      <c r="E8" s="76">
        <v>8</v>
      </c>
      <c r="F8" s="84">
        <f>SUM(travanj!E41:W41)-travanj!L41</f>
        <v>0</v>
      </c>
      <c r="G8" s="84">
        <f>travanj!L41</f>
        <v>0</v>
      </c>
    </row>
    <row r="9" spans="2:7" ht="18" customHeight="1">
      <c r="B9" s="77" t="s">
        <v>82</v>
      </c>
      <c r="C9" s="76">
        <v>184</v>
      </c>
      <c r="D9" s="76">
        <v>168</v>
      </c>
      <c r="E9" s="76">
        <v>16</v>
      </c>
      <c r="F9" s="84">
        <f>SUM(svibanj!E42:W42)-svibanj!L42</f>
        <v>0</v>
      </c>
      <c r="G9" s="84">
        <f>svibanj!L42</f>
        <v>0</v>
      </c>
    </row>
    <row r="10" spans="2:7" ht="18" customHeight="1">
      <c r="B10" s="77" t="s">
        <v>83</v>
      </c>
      <c r="C10" s="76">
        <v>168</v>
      </c>
      <c r="D10" s="76">
        <v>152</v>
      </c>
      <c r="E10" s="76">
        <v>16</v>
      </c>
      <c r="F10" s="84">
        <f>SUM(lipanj!E41:W41)-lipanj!L41</f>
        <v>0</v>
      </c>
      <c r="G10" s="84">
        <f>lipanj!L41</f>
        <v>0</v>
      </c>
    </row>
    <row r="11" spans="2:7" ht="18" customHeight="1">
      <c r="B11" s="77" t="s">
        <v>84</v>
      </c>
      <c r="C11" s="76">
        <v>176</v>
      </c>
      <c r="D11" s="76">
        <v>176</v>
      </c>
      <c r="E11" s="76">
        <v>0</v>
      </c>
      <c r="F11" s="84">
        <f>SUM(srpanj!E42:W42)-srpanj!L42</f>
        <v>0</v>
      </c>
      <c r="G11" s="84">
        <f>srpanj!L42</f>
        <v>0</v>
      </c>
    </row>
    <row r="12" spans="2:7" ht="18" customHeight="1">
      <c r="B12" s="77" t="s">
        <v>85</v>
      </c>
      <c r="C12" s="76">
        <v>184</v>
      </c>
      <c r="D12" s="76">
        <v>176</v>
      </c>
      <c r="E12" s="76">
        <v>8</v>
      </c>
      <c r="F12" s="84">
        <f>SUM(kolovoz!E42:W42)-kolovoz!L42</f>
        <v>0</v>
      </c>
      <c r="G12" s="84">
        <f>kolovoz!L42</f>
        <v>0</v>
      </c>
    </row>
    <row r="13" spans="2:7" ht="18" customHeight="1">
      <c r="B13" s="77" t="s">
        <v>86</v>
      </c>
      <c r="C13" s="76">
        <v>160</v>
      </c>
      <c r="D13" s="76">
        <v>160</v>
      </c>
      <c r="E13" s="76">
        <v>0</v>
      </c>
      <c r="F13" s="84">
        <f>SUM(rujan!E41:W41)-rujan!L41</f>
        <v>0</v>
      </c>
      <c r="G13" s="84">
        <f>rujan!L41</f>
        <v>0</v>
      </c>
    </row>
    <row r="14" spans="2:7" ht="18" customHeight="1">
      <c r="B14" s="77" t="s">
        <v>87</v>
      </c>
      <c r="C14" s="76">
        <v>184</v>
      </c>
      <c r="D14" s="76">
        <v>176</v>
      </c>
      <c r="E14" s="76">
        <v>8</v>
      </c>
      <c r="F14" s="84">
        <f>SUM(listopad!E42:W42)-listopad!L42</f>
        <v>0</v>
      </c>
      <c r="G14" s="84">
        <f>listopad!L42</f>
        <v>0</v>
      </c>
    </row>
    <row r="15" spans="2:7" ht="18" customHeight="1">
      <c r="B15" s="77" t="s">
        <v>88</v>
      </c>
      <c r="C15" s="76">
        <v>176</v>
      </c>
      <c r="D15" s="76">
        <v>168</v>
      </c>
      <c r="E15" s="76">
        <v>8</v>
      </c>
      <c r="F15" s="84">
        <f>SUM(studeni!E41:W41)-studeni!L41</f>
        <v>0</v>
      </c>
      <c r="G15" s="84">
        <f>studeni!L41</f>
        <v>0</v>
      </c>
    </row>
    <row r="16" spans="2:7" ht="18" customHeight="1">
      <c r="B16" s="77" t="s">
        <v>89</v>
      </c>
      <c r="C16" s="76">
        <v>168</v>
      </c>
      <c r="D16" s="76">
        <v>152</v>
      </c>
      <c r="E16" s="76">
        <v>16</v>
      </c>
      <c r="F16" s="84">
        <f>SUM(prosinac!E42:W42)-prosinac!L42</f>
        <v>0</v>
      </c>
      <c r="G16" s="84">
        <f>prosinac!L42</f>
        <v>0</v>
      </c>
    </row>
    <row r="17" spans="2:7" ht="18" customHeight="1">
      <c r="B17" s="78" t="s">
        <v>44</v>
      </c>
      <c r="C17" s="79">
        <f>SUM(C5:C16)</f>
        <v>2088</v>
      </c>
      <c r="D17" s="79">
        <f>SUM(D5:D16)</f>
        <v>2000</v>
      </c>
      <c r="E17" s="79">
        <f>SUM(E5:E16)</f>
        <v>88</v>
      </c>
      <c r="F17" s="85">
        <f>SUM(F5:F16)</f>
        <v>0</v>
      </c>
      <c r="G17" s="85">
        <f>SUM(G5:G16)</f>
        <v>0</v>
      </c>
    </row>
    <row r="20" spans="2:7" ht="20.25" customHeight="1">
      <c r="B20" s="152" t="s">
        <v>95</v>
      </c>
      <c r="C20" s="153"/>
      <c r="D20" s="153"/>
      <c r="E20" s="153"/>
      <c r="F20" s="153"/>
      <c r="G20" s="154"/>
    </row>
  </sheetData>
  <sheetProtection password="D98E" sheet="1"/>
  <mergeCells count="2">
    <mergeCell ref="B2:G2"/>
    <mergeCell ref="B20:G20"/>
  </mergeCells>
  <printOptions/>
  <pageMargins left="0.53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57421875" style="54" customWidth="1"/>
    <col min="2" max="2" width="4.28125" style="54" customWidth="1"/>
    <col min="3" max="14" width="5.28125" style="54" customWidth="1"/>
    <col min="15" max="15" width="17.57421875" style="54" customWidth="1"/>
    <col min="16" max="16384" width="9.140625" style="54" customWidth="1"/>
  </cols>
  <sheetData>
    <row r="1" spans="1:8" ht="15">
      <c r="A1" s="160" t="s">
        <v>55</v>
      </c>
      <c r="B1" s="161"/>
      <c r="C1" s="161"/>
      <c r="D1" s="166" t="str">
        <f>konstante!C5</f>
        <v>NAZIV PODUZEĆA</v>
      </c>
      <c r="E1" s="167"/>
      <c r="F1" s="167"/>
      <c r="G1" s="167"/>
      <c r="H1" s="168"/>
    </row>
    <row r="2" spans="1:8" ht="15">
      <c r="A2" s="162"/>
      <c r="B2" s="163"/>
      <c r="C2" s="163"/>
      <c r="D2" s="169">
        <f>konstante!C6</f>
        <v>11111111111</v>
      </c>
      <c r="E2" s="170"/>
      <c r="F2" s="170"/>
      <c r="G2" s="170"/>
      <c r="H2" s="171"/>
    </row>
    <row r="3" spans="1:8" ht="15">
      <c r="A3" s="162"/>
      <c r="B3" s="163"/>
      <c r="C3" s="163"/>
      <c r="D3" s="169" t="str">
        <f>konstante!C7</f>
        <v>Veličanska 1</v>
      </c>
      <c r="E3" s="169"/>
      <c r="F3" s="169"/>
      <c r="G3" s="169"/>
      <c r="H3" s="172"/>
    </row>
    <row r="4" spans="1:8" ht="15">
      <c r="A4" s="164"/>
      <c r="B4" s="165"/>
      <c r="C4" s="165"/>
      <c r="D4" s="173" t="str">
        <f>konstante!C8</f>
        <v>Osijek</v>
      </c>
      <c r="E4" s="173"/>
      <c r="F4" s="173"/>
      <c r="G4" s="173"/>
      <c r="H4" s="174"/>
    </row>
    <row r="6" spans="1:15" ht="15">
      <c r="A6" s="175" t="s">
        <v>26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8" spans="1:9" ht="13.5">
      <c r="A8" s="176" t="s">
        <v>59</v>
      </c>
      <c r="B8" s="176"/>
      <c r="C8" s="176"/>
      <c r="D8" s="179" t="str">
        <f>konstante!C11</f>
        <v>Ime Prezime</v>
      </c>
      <c r="E8" s="179"/>
      <c r="F8" s="179"/>
      <c r="G8" s="179"/>
      <c r="H8" s="179"/>
      <c r="I8" s="179"/>
    </row>
    <row r="9" spans="1:9" ht="13.5">
      <c r="A9" s="176" t="s">
        <v>60</v>
      </c>
      <c r="B9" s="176"/>
      <c r="C9" s="176"/>
      <c r="D9" s="180">
        <f>konstante!C12</f>
        <v>12345678911</v>
      </c>
      <c r="E9" s="180"/>
      <c r="F9" s="180"/>
      <c r="G9" s="180"/>
      <c r="H9" s="180"/>
      <c r="I9" s="180"/>
    </row>
    <row r="10" spans="1:9" ht="13.5" customHeight="1">
      <c r="A10" s="181" t="s">
        <v>70</v>
      </c>
      <c r="B10" s="181"/>
      <c r="C10" s="181"/>
      <c r="D10" s="182" t="str">
        <f>TEXT(siječanj!A11,"yyyy")</f>
        <v>2018</v>
      </c>
      <c r="E10" s="182"/>
      <c r="F10" s="182"/>
      <c r="G10" s="182"/>
      <c r="H10" s="182"/>
      <c r="I10" s="182"/>
    </row>
    <row r="13" spans="1:6" ht="13.5">
      <c r="A13" s="178" t="s">
        <v>63</v>
      </c>
      <c r="B13" s="178"/>
      <c r="C13" s="178"/>
      <c r="D13" s="178"/>
      <c r="E13" s="178"/>
      <c r="F13" s="178"/>
    </row>
    <row r="14" spans="1:6" ht="13.5">
      <c r="A14" s="177" t="s">
        <v>71</v>
      </c>
      <c r="B14" s="177"/>
      <c r="C14" s="177"/>
      <c r="D14" s="177"/>
      <c r="E14" s="177"/>
      <c r="F14" s="72">
        <v>20</v>
      </c>
    </row>
    <row r="15" spans="1:6" ht="13.5">
      <c r="A15" s="177" t="s">
        <v>72</v>
      </c>
      <c r="B15" s="177"/>
      <c r="C15" s="177"/>
      <c r="D15" s="177"/>
      <c r="E15" s="177"/>
      <c r="F15" s="72">
        <v>0</v>
      </c>
    </row>
    <row r="16" spans="1:6" ht="13.5">
      <c r="A16" s="177" t="s">
        <v>73</v>
      </c>
      <c r="B16" s="177"/>
      <c r="C16" s="177"/>
      <c r="D16" s="177"/>
      <c r="E16" s="177"/>
      <c r="F16" s="72">
        <f>O52</f>
        <v>0</v>
      </c>
    </row>
    <row r="17" spans="1:6" ht="17.25" customHeight="1">
      <c r="A17" s="177" t="s">
        <v>74</v>
      </c>
      <c r="B17" s="177"/>
      <c r="C17" s="177"/>
      <c r="D17" s="177"/>
      <c r="E17" s="177"/>
      <c r="F17" s="73">
        <f>F14+F15-F16</f>
        <v>20</v>
      </c>
    </row>
    <row r="20" spans="1:14" ht="13.5">
      <c r="A20" s="56"/>
      <c r="B20" s="57"/>
      <c r="C20" s="158" t="s">
        <v>68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</row>
    <row r="21" spans="1:14" ht="13.5">
      <c r="A21" s="56"/>
      <c r="B21" s="60"/>
      <c r="C21" s="58">
        <v>1</v>
      </c>
      <c r="D21" s="58">
        <v>2</v>
      </c>
      <c r="E21" s="58">
        <v>3</v>
      </c>
      <c r="F21" s="58">
        <v>4</v>
      </c>
      <c r="G21" s="58">
        <v>5</v>
      </c>
      <c r="H21" s="58">
        <v>6</v>
      </c>
      <c r="I21" s="58">
        <v>7</v>
      </c>
      <c r="J21" s="58">
        <v>8</v>
      </c>
      <c r="K21" s="58">
        <v>9</v>
      </c>
      <c r="L21" s="58">
        <v>10</v>
      </c>
      <c r="M21" s="58">
        <v>11</v>
      </c>
      <c r="N21" s="59">
        <v>12</v>
      </c>
    </row>
    <row r="22" spans="1:14" ht="13.5">
      <c r="A22" s="155" t="s">
        <v>67</v>
      </c>
      <c r="B22" s="61">
        <v>1</v>
      </c>
      <c r="C22" s="63">
        <f>IF(siječanj!M11&gt;"0:00"+0,1,0)</f>
        <v>0</v>
      </c>
      <c r="D22" s="64">
        <f>IF(veljača!M11&gt;"0:00"+0,1,0)</f>
        <v>0</v>
      </c>
      <c r="E22" s="64">
        <f>IF(ožujak!M11&gt;"0:00"+0,1,0)</f>
        <v>0</v>
      </c>
      <c r="F22" s="64">
        <f>IF(travanj!M11&gt;"0:00"+0,1,0)</f>
        <v>0</v>
      </c>
      <c r="G22" s="64">
        <f>IF(svibanj!M11&gt;"0:00"+0,1,0)</f>
        <v>0</v>
      </c>
      <c r="H22" s="64">
        <f>IF(lipanj!M11&gt;"0:00"+0,1,0)</f>
        <v>0</v>
      </c>
      <c r="I22" s="64">
        <f>IF(srpanj!M11&gt;"0:00"+0,1,0)</f>
        <v>0</v>
      </c>
      <c r="J22" s="64">
        <f>IF(kolovoz!M11&gt;"0:00"+0,1,0)</f>
        <v>0</v>
      </c>
      <c r="K22" s="64">
        <f>IF(rujan!M11&gt;"0:00"+0,1,0)</f>
        <v>0</v>
      </c>
      <c r="L22" s="64">
        <f>IF(listopad!M11&gt;"0:00"+0,1,0)</f>
        <v>0</v>
      </c>
      <c r="M22" s="64">
        <f>IF(studeni!M11&gt;"0:00"+0,1,0)</f>
        <v>0</v>
      </c>
      <c r="N22" s="65">
        <f>IF(prosinac!M11&gt;"0:00"+0,1,0)</f>
        <v>0</v>
      </c>
    </row>
    <row r="23" spans="1:14" ht="13.5">
      <c r="A23" s="156"/>
      <c r="B23" s="62">
        <v>2</v>
      </c>
      <c r="C23" s="66">
        <f>IF(siječanj!M12&gt;"0:00"+0,1,0)</f>
        <v>0</v>
      </c>
      <c r="D23" s="55">
        <f>IF(veljača!M12&gt;"0:00"+0,1,0)</f>
        <v>0</v>
      </c>
      <c r="E23" s="55">
        <f>IF(ožujak!M12&gt;"0:00"+0,1,0)</f>
        <v>0</v>
      </c>
      <c r="F23" s="55">
        <f>IF(travanj!M12&gt;"0:00"+0,1,0)</f>
        <v>0</v>
      </c>
      <c r="G23" s="55">
        <f>IF(svibanj!M12&gt;"0:00"+0,1,0)</f>
        <v>0</v>
      </c>
      <c r="H23" s="55">
        <f>IF(lipanj!M12&gt;"0:00"+0,1,0)</f>
        <v>0</v>
      </c>
      <c r="I23" s="55">
        <f>IF(srpanj!M12&gt;"0:00"+0,1,0)</f>
        <v>0</v>
      </c>
      <c r="J23" s="55">
        <f>IF(kolovoz!M12&gt;"0:00"+0,1,0)</f>
        <v>0</v>
      </c>
      <c r="K23" s="55">
        <f>IF(rujan!M12&gt;"0:00"+0,1,0)</f>
        <v>0</v>
      </c>
      <c r="L23" s="55">
        <f>IF(listopad!M12&gt;"0:00"+0,1,0)</f>
        <v>0</v>
      </c>
      <c r="M23" s="55">
        <f>IF(studeni!M12&gt;"0:00"+0,1,0)</f>
        <v>0</v>
      </c>
      <c r="N23" s="67">
        <f>IF(prosinac!M12&gt;"0:00"+0,1,0)</f>
        <v>0</v>
      </c>
    </row>
    <row r="24" spans="1:14" ht="13.5">
      <c r="A24" s="156"/>
      <c r="B24" s="62">
        <v>3</v>
      </c>
      <c r="C24" s="66">
        <f>IF(siječanj!M13&gt;"0:00"+0,1,0)</f>
        <v>0</v>
      </c>
      <c r="D24" s="55">
        <f>IF(veljača!M13&gt;"0:00"+0,1,0)</f>
        <v>0</v>
      </c>
      <c r="E24" s="55">
        <f>IF(ožujak!M13&gt;"0:00"+0,1,0)</f>
        <v>0</v>
      </c>
      <c r="F24" s="55">
        <f>IF(travanj!M13&gt;"0:00"+0,1,0)</f>
        <v>0</v>
      </c>
      <c r="G24" s="55">
        <f>IF(svibanj!M13&gt;"0:00"+0,1,0)</f>
        <v>0</v>
      </c>
      <c r="H24" s="55">
        <f>IF(lipanj!M13&gt;"0:00"+0,1,0)</f>
        <v>0</v>
      </c>
      <c r="I24" s="55">
        <f>IF(srpanj!M13&gt;"0:00"+0,1,0)</f>
        <v>0</v>
      </c>
      <c r="J24" s="55">
        <f>IF(kolovoz!M13&gt;"0:00"+0,1,0)</f>
        <v>0</v>
      </c>
      <c r="K24" s="55">
        <f>IF(rujan!M13&gt;"0:00"+0,1,0)</f>
        <v>0</v>
      </c>
      <c r="L24" s="55">
        <f>IF(listopad!M13&gt;"0:00"+0,1,0)</f>
        <v>0</v>
      </c>
      <c r="M24" s="55">
        <f>IF(studeni!M13&gt;"0:00"+0,1,0)</f>
        <v>0</v>
      </c>
      <c r="N24" s="67">
        <f>IF(prosinac!M13&gt;"0:00"+0,1,0)</f>
        <v>0</v>
      </c>
    </row>
    <row r="25" spans="1:14" ht="13.5">
      <c r="A25" s="156"/>
      <c r="B25" s="62">
        <v>4</v>
      </c>
      <c r="C25" s="66">
        <f>IF(siječanj!M14&gt;"0:00"+0,1,0)</f>
        <v>0</v>
      </c>
      <c r="D25" s="55">
        <f>IF(veljača!M14&gt;"0:00"+0,1,0)</f>
        <v>0</v>
      </c>
      <c r="E25" s="55">
        <f>IF(ožujak!M14&gt;"0:00"+0,1,0)</f>
        <v>0</v>
      </c>
      <c r="F25" s="55">
        <f>IF(travanj!M14&gt;"0:00"+0,1,0)</f>
        <v>0</v>
      </c>
      <c r="G25" s="55">
        <f>IF(svibanj!M14&gt;"0:00"+0,1,0)</f>
        <v>0</v>
      </c>
      <c r="H25" s="55">
        <f>IF(lipanj!M14&gt;"0:00"+0,1,0)</f>
        <v>0</v>
      </c>
      <c r="I25" s="55">
        <f>IF(srpanj!M14&gt;"0:00"+0,1,0)</f>
        <v>0</v>
      </c>
      <c r="J25" s="55">
        <f>IF(kolovoz!M14&gt;"0:00"+0,1,0)</f>
        <v>0</v>
      </c>
      <c r="K25" s="55">
        <f>IF(rujan!M14&gt;"0:00"+0,1,0)</f>
        <v>0</v>
      </c>
      <c r="L25" s="55">
        <f>IF(listopad!M14&gt;"0:00"+0,1,0)</f>
        <v>0</v>
      </c>
      <c r="M25" s="55">
        <f>IF(studeni!M14&gt;"0:00"+0,1,0)</f>
        <v>0</v>
      </c>
      <c r="N25" s="67">
        <f>IF(prosinac!M14&gt;"0:00"+0,1,0)</f>
        <v>0</v>
      </c>
    </row>
    <row r="26" spans="1:14" ht="13.5">
      <c r="A26" s="156"/>
      <c r="B26" s="62">
        <v>5</v>
      </c>
      <c r="C26" s="66">
        <f>IF(siječanj!M15&gt;"0:00"+0,1,0)</f>
        <v>0</v>
      </c>
      <c r="D26" s="55">
        <f>IF(veljača!M15&gt;"0:00"+0,1,0)</f>
        <v>0</v>
      </c>
      <c r="E26" s="55">
        <f>IF(ožujak!M15&gt;"0:00"+0,1,0)</f>
        <v>0</v>
      </c>
      <c r="F26" s="55">
        <f>IF(travanj!M15&gt;"0:00"+0,1,0)</f>
        <v>0</v>
      </c>
      <c r="G26" s="55">
        <f>IF(svibanj!M15&gt;"0:00"+0,1,0)</f>
        <v>0</v>
      </c>
      <c r="H26" s="55">
        <f>IF(lipanj!M15&gt;"0:00"+0,1,0)</f>
        <v>0</v>
      </c>
      <c r="I26" s="55">
        <f>IF(srpanj!M15&gt;"0:00"+0,1,0)</f>
        <v>0</v>
      </c>
      <c r="J26" s="55">
        <f>IF(kolovoz!M15&gt;"0:00"+0,1,0)</f>
        <v>0</v>
      </c>
      <c r="K26" s="55">
        <f>IF(rujan!M15&gt;"0:00"+0,1,0)</f>
        <v>0</v>
      </c>
      <c r="L26" s="55">
        <f>IF(listopad!M15&gt;"0:00"+0,1,0)</f>
        <v>0</v>
      </c>
      <c r="M26" s="55">
        <f>IF(studeni!M15&gt;"0:00"+0,1,0)</f>
        <v>0</v>
      </c>
      <c r="N26" s="67">
        <f>IF(prosinac!M15&gt;"0:00"+0,1,0)</f>
        <v>0</v>
      </c>
    </row>
    <row r="27" spans="1:14" ht="13.5">
      <c r="A27" s="156"/>
      <c r="B27" s="62">
        <v>6</v>
      </c>
      <c r="C27" s="66">
        <f>IF(siječanj!M16&gt;"0:00"+0,1,0)</f>
        <v>0</v>
      </c>
      <c r="D27" s="55">
        <f>IF(veljača!M16&gt;"0:00"+0,1,0)</f>
        <v>0</v>
      </c>
      <c r="E27" s="55">
        <f>IF(ožujak!M16&gt;"0:00"+0,1,0)</f>
        <v>0</v>
      </c>
      <c r="F27" s="55">
        <f>IF(travanj!M16&gt;"0:00"+0,1,0)</f>
        <v>0</v>
      </c>
      <c r="G27" s="55">
        <f>IF(svibanj!M16&gt;"0:00"+0,1,0)</f>
        <v>0</v>
      </c>
      <c r="H27" s="55">
        <f>IF(lipanj!M16&gt;"0:00"+0,1,0)</f>
        <v>0</v>
      </c>
      <c r="I27" s="55">
        <f>IF(srpanj!M16&gt;"0:00"+0,1,0)</f>
        <v>0</v>
      </c>
      <c r="J27" s="55">
        <f>IF(kolovoz!M16&gt;"0:00"+0,1,0)</f>
        <v>0</v>
      </c>
      <c r="K27" s="55">
        <f>IF(rujan!M16&gt;"0:00"+0,1,0)</f>
        <v>0</v>
      </c>
      <c r="L27" s="55">
        <f>IF(listopad!M16&gt;"0:00"+0,1,0)</f>
        <v>0</v>
      </c>
      <c r="M27" s="55">
        <f>IF(studeni!M16&gt;"0:00"+0,1,0)</f>
        <v>0</v>
      </c>
      <c r="N27" s="67">
        <f>IF(prosinac!M16&gt;"0:00"+0,1,0)</f>
        <v>0</v>
      </c>
    </row>
    <row r="28" spans="1:14" ht="13.5">
      <c r="A28" s="156"/>
      <c r="B28" s="62">
        <v>7</v>
      </c>
      <c r="C28" s="66">
        <f>IF(siječanj!M17&gt;"0:00"+0,1,0)</f>
        <v>0</v>
      </c>
      <c r="D28" s="55">
        <f>IF(veljača!M17&gt;"0:00"+0,1,0)</f>
        <v>0</v>
      </c>
      <c r="E28" s="55">
        <f>IF(ožujak!M17&gt;"0:00"+0,1,0)</f>
        <v>0</v>
      </c>
      <c r="F28" s="55">
        <f>IF(travanj!M17&gt;"0:00"+0,1,0)</f>
        <v>0</v>
      </c>
      <c r="G28" s="55">
        <f>IF(svibanj!M17&gt;"0:00"+0,1,0)</f>
        <v>0</v>
      </c>
      <c r="H28" s="55">
        <f>IF(lipanj!M17&gt;"0:00"+0,1,0)</f>
        <v>0</v>
      </c>
      <c r="I28" s="55">
        <f>IF(srpanj!M17&gt;"0:00"+0,1,0)</f>
        <v>0</v>
      </c>
      <c r="J28" s="55">
        <f>IF(kolovoz!M17&gt;"0:00"+0,1,0)</f>
        <v>0</v>
      </c>
      <c r="K28" s="55">
        <f>IF(rujan!M17&gt;"0:00"+0,1,0)</f>
        <v>0</v>
      </c>
      <c r="L28" s="55">
        <f>IF(listopad!M17&gt;"0:00"+0,1,0)</f>
        <v>0</v>
      </c>
      <c r="M28" s="55">
        <f>IF(studeni!M17&gt;"0:00"+0,1,0)</f>
        <v>0</v>
      </c>
      <c r="N28" s="67">
        <f>IF(prosinac!M17&gt;"0:00"+0,1,0)</f>
        <v>0</v>
      </c>
    </row>
    <row r="29" spans="1:14" ht="13.5">
      <c r="A29" s="156"/>
      <c r="B29" s="62">
        <v>8</v>
      </c>
      <c r="C29" s="66">
        <f>IF(siječanj!M18&gt;"0:00"+0,1,0)</f>
        <v>0</v>
      </c>
      <c r="D29" s="55">
        <f>IF(veljača!M18&gt;"0:00"+0,1,0)</f>
        <v>0</v>
      </c>
      <c r="E29" s="55">
        <f>IF(ožujak!M18&gt;"0:00"+0,1,0)</f>
        <v>0</v>
      </c>
      <c r="F29" s="55">
        <f>IF(travanj!M18&gt;"0:00"+0,1,0)</f>
        <v>0</v>
      </c>
      <c r="G29" s="55">
        <f>IF(svibanj!M18&gt;"0:00"+0,1,0)</f>
        <v>0</v>
      </c>
      <c r="H29" s="55">
        <f>IF(lipanj!M18&gt;"0:00"+0,1,0)</f>
        <v>0</v>
      </c>
      <c r="I29" s="55">
        <f>IF(srpanj!M18&gt;"0:00"+0,1,0)</f>
        <v>0</v>
      </c>
      <c r="J29" s="55">
        <f>IF(kolovoz!M18&gt;"0:00"+0,1,0)</f>
        <v>0</v>
      </c>
      <c r="K29" s="55">
        <f>IF(rujan!M18&gt;"0:00"+0,1,0)</f>
        <v>0</v>
      </c>
      <c r="L29" s="55">
        <f>IF(listopad!M18&gt;"0:00"+0,1,0)</f>
        <v>0</v>
      </c>
      <c r="M29" s="55">
        <f>IF(studeni!M18&gt;"0:00"+0,1,0)</f>
        <v>0</v>
      </c>
      <c r="N29" s="67">
        <f>IF(prosinac!M18&gt;"0:00"+0,1,0)</f>
        <v>0</v>
      </c>
    </row>
    <row r="30" spans="1:14" ht="13.5">
      <c r="A30" s="156"/>
      <c r="B30" s="62">
        <v>9</v>
      </c>
      <c r="C30" s="66">
        <f>IF(siječanj!M19&gt;"0:00"+0,1,0)</f>
        <v>0</v>
      </c>
      <c r="D30" s="55">
        <f>IF(veljača!M19&gt;"0:00"+0,1,0)</f>
        <v>0</v>
      </c>
      <c r="E30" s="55">
        <f>IF(ožujak!M19&gt;"0:00"+0,1,0)</f>
        <v>0</v>
      </c>
      <c r="F30" s="55">
        <f>IF(travanj!M19&gt;"0:00"+0,1,0)</f>
        <v>0</v>
      </c>
      <c r="G30" s="55">
        <f>IF(svibanj!M19&gt;"0:00"+0,1,0)</f>
        <v>0</v>
      </c>
      <c r="H30" s="55">
        <f>IF(lipanj!M19&gt;"0:00"+0,1,0)</f>
        <v>0</v>
      </c>
      <c r="I30" s="55">
        <f>IF(srpanj!M19&gt;"0:00"+0,1,0)</f>
        <v>0</v>
      </c>
      <c r="J30" s="55">
        <f>IF(kolovoz!M19&gt;"0:00"+0,1,0)</f>
        <v>0</v>
      </c>
      <c r="K30" s="55">
        <f>IF(rujan!M19&gt;"0:00"+0,1,0)</f>
        <v>0</v>
      </c>
      <c r="L30" s="55">
        <f>IF(listopad!M19&gt;"0:00"+0,1,0)</f>
        <v>0</v>
      </c>
      <c r="M30" s="55">
        <f>IF(studeni!M19&gt;"0:00"+0,1,0)</f>
        <v>0</v>
      </c>
      <c r="N30" s="67">
        <f>IF(prosinac!M19&gt;"0:00"+0,1,0)</f>
        <v>0</v>
      </c>
    </row>
    <row r="31" spans="1:14" ht="13.5">
      <c r="A31" s="156"/>
      <c r="B31" s="62">
        <v>10</v>
      </c>
      <c r="C31" s="66">
        <f>IF(siječanj!M20&gt;"0:00"+0,1,0)</f>
        <v>0</v>
      </c>
      <c r="D31" s="55">
        <f>IF(veljača!M20&gt;"0:00"+0,1,0)</f>
        <v>0</v>
      </c>
      <c r="E31" s="55">
        <f>IF(ožujak!M20&gt;"0:00"+0,1,0)</f>
        <v>0</v>
      </c>
      <c r="F31" s="55">
        <f>IF(travanj!M20&gt;"0:00"+0,1,0)</f>
        <v>0</v>
      </c>
      <c r="G31" s="55">
        <f>IF(svibanj!M20&gt;"0:00"+0,1,0)</f>
        <v>0</v>
      </c>
      <c r="H31" s="55">
        <f>IF(lipanj!M20&gt;"0:00"+0,1,0)</f>
        <v>0</v>
      </c>
      <c r="I31" s="55">
        <f>IF(srpanj!M20&gt;"0:00"+0,1,0)</f>
        <v>0</v>
      </c>
      <c r="J31" s="55">
        <f>IF(kolovoz!M20&gt;"0:00"+0,1,0)</f>
        <v>0</v>
      </c>
      <c r="K31" s="55">
        <f>IF(rujan!M20&gt;"0:00"+0,1,0)</f>
        <v>0</v>
      </c>
      <c r="L31" s="55">
        <f>IF(listopad!M20&gt;"0:00"+0,1,0)</f>
        <v>0</v>
      </c>
      <c r="M31" s="55">
        <f>IF(studeni!M20&gt;"0:00"+0,1,0)</f>
        <v>0</v>
      </c>
      <c r="N31" s="67">
        <f>IF(prosinac!M20&gt;"0:00"+0,1,0)</f>
        <v>0</v>
      </c>
    </row>
    <row r="32" spans="1:14" ht="13.5">
      <c r="A32" s="156"/>
      <c r="B32" s="62">
        <v>11</v>
      </c>
      <c r="C32" s="66">
        <f>IF(siječanj!M21&gt;"0:00"+0,1,0)</f>
        <v>0</v>
      </c>
      <c r="D32" s="55">
        <f>IF(veljača!M21&gt;"0:00"+0,1,0)</f>
        <v>0</v>
      </c>
      <c r="E32" s="55">
        <f>IF(ožujak!M21&gt;"0:00"+0,1,0)</f>
        <v>0</v>
      </c>
      <c r="F32" s="55">
        <f>IF(travanj!M21&gt;"0:00"+0,1,0)</f>
        <v>0</v>
      </c>
      <c r="G32" s="55">
        <f>IF(svibanj!M21&gt;"0:00"+0,1,0)</f>
        <v>0</v>
      </c>
      <c r="H32" s="55">
        <f>IF(lipanj!M21&gt;"0:00"+0,1,0)</f>
        <v>0</v>
      </c>
      <c r="I32" s="55">
        <f>IF(srpanj!M21&gt;"0:00"+0,1,0)</f>
        <v>0</v>
      </c>
      <c r="J32" s="55">
        <f>IF(kolovoz!M21&gt;"0:00"+0,1,0)</f>
        <v>0</v>
      </c>
      <c r="K32" s="55">
        <f>IF(rujan!M21&gt;"0:00"+0,1,0)</f>
        <v>0</v>
      </c>
      <c r="L32" s="55">
        <f>IF(listopad!M21&gt;"0:00"+0,1,0)</f>
        <v>0</v>
      </c>
      <c r="M32" s="55">
        <f>IF(studeni!M21&gt;"0:00"+0,1,0)</f>
        <v>0</v>
      </c>
      <c r="N32" s="67">
        <f>IF(prosinac!M21&gt;"0:00"+0,1,0)</f>
        <v>0</v>
      </c>
    </row>
    <row r="33" spans="1:14" ht="13.5">
      <c r="A33" s="156"/>
      <c r="B33" s="62">
        <v>12</v>
      </c>
      <c r="C33" s="66">
        <f>IF(siječanj!M22&gt;"0:00"+0,1,0)</f>
        <v>0</v>
      </c>
      <c r="D33" s="55">
        <f>IF(veljača!M22&gt;"0:00"+0,1,0)</f>
        <v>0</v>
      </c>
      <c r="E33" s="55">
        <f>IF(ožujak!M22&gt;"0:00"+0,1,0)</f>
        <v>0</v>
      </c>
      <c r="F33" s="55">
        <f>IF(travanj!M22&gt;"0:00"+0,1,0)</f>
        <v>0</v>
      </c>
      <c r="G33" s="55">
        <f>IF(svibanj!M22&gt;"0:00"+0,1,0)</f>
        <v>0</v>
      </c>
      <c r="H33" s="55">
        <f>IF(lipanj!M22&gt;"0:00"+0,1,0)</f>
        <v>0</v>
      </c>
      <c r="I33" s="55">
        <f>IF(srpanj!M22&gt;"0:00"+0,1,0)</f>
        <v>0</v>
      </c>
      <c r="J33" s="55">
        <f>IF(kolovoz!M22&gt;"0:00"+0,1,0)</f>
        <v>0</v>
      </c>
      <c r="K33" s="55">
        <f>IF(rujan!M22&gt;"0:00"+0,1,0)</f>
        <v>0</v>
      </c>
      <c r="L33" s="55">
        <f>IF(listopad!M22&gt;"0:00"+0,1,0)</f>
        <v>0</v>
      </c>
      <c r="M33" s="55">
        <f>IF(studeni!M22&gt;"0:00"+0,1,0)</f>
        <v>0</v>
      </c>
      <c r="N33" s="67">
        <f>IF(prosinac!M22&gt;"0:00"+0,1,0)</f>
        <v>0</v>
      </c>
    </row>
    <row r="34" spans="1:14" ht="13.5">
      <c r="A34" s="156"/>
      <c r="B34" s="62">
        <v>13</v>
      </c>
      <c r="C34" s="66">
        <f>IF(siječanj!M23&gt;"0:00"+0,1,0)</f>
        <v>0</v>
      </c>
      <c r="D34" s="55">
        <f>IF(veljača!M23&gt;"0:00"+0,1,0)</f>
        <v>0</v>
      </c>
      <c r="E34" s="55">
        <f>IF(ožujak!M23&gt;"0:00"+0,1,0)</f>
        <v>0</v>
      </c>
      <c r="F34" s="55">
        <f>IF(travanj!M23&gt;"0:00"+0,1,0)</f>
        <v>0</v>
      </c>
      <c r="G34" s="55">
        <f>IF(svibanj!M23&gt;"0:00"+0,1,0)</f>
        <v>0</v>
      </c>
      <c r="H34" s="55">
        <f>IF(lipanj!M23&gt;"0:00"+0,1,0)</f>
        <v>0</v>
      </c>
      <c r="I34" s="55">
        <f>IF(srpanj!M23&gt;"0:00"+0,1,0)</f>
        <v>0</v>
      </c>
      <c r="J34" s="55">
        <f>IF(kolovoz!M23&gt;"0:00"+0,1,0)</f>
        <v>0</v>
      </c>
      <c r="K34" s="55">
        <f>IF(rujan!M23&gt;"0:00"+0,1,0)</f>
        <v>0</v>
      </c>
      <c r="L34" s="55">
        <f>IF(listopad!M23&gt;"0:00"+0,1,0)</f>
        <v>0</v>
      </c>
      <c r="M34" s="55">
        <f>IF(studeni!M23&gt;"0:00"+0,1,0)</f>
        <v>0</v>
      </c>
      <c r="N34" s="67">
        <f>IF(prosinac!M23&gt;"0:00"+0,1,0)</f>
        <v>0</v>
      </c>
    </row>
    <row r="35" spans="1:14" ht="13.5">
      <c r="A35" s="156"/>
      <c r="B35" s="62">
        <v>14</v>
      </c>
      <c r="C35" s="66">
        <f>IF(siječanj!M24&gt;"0:00"+0,1,0)</f>
        <v>0</v>
      </c>
      <c r="D35" s="55">
        <f>IF(veljača!M24&gt;"0:00"+0,1,0)</f>
        <v>0</v>
      </c>
      <c r="E35" s="55">
        <f>IF(ožujak!M24&gt;"0:00"+0,1,0)</f>
        <v>0</v>
      </c>
      <c r="F35" s="55">
        <f>IF(travanj!M24&gt;"0:00"+0,1,0)</f>
        <v>0</v>
      </c>
      <c r="G35" s="55">
        <f>IF(svibanj!M24&gt;"0:00"+0,1,0)</f>
        <v>0</v>
      </c>
      <c r="H35" s="55">
        <f>IF(lipanj!M24&gt;"0:00"+0,1,0)</f>
        <v>0</v>
      </c>
      <c r="I35" s="55">
        <f>IF(srpanj!M24&gt;"0:00"+0,1,0)</f>
        <v>0</v>
      </c>
      <c r="J35" s="55">
        <f>IF(kolovoz!M24&gt;"0:00"+0,1,0)</f>
        <v>0</v>
      </c>
      <c r="K35" s="55">
        <f>IF(rujan!M24&gt;"0:00"+0,1,0)</f>
        <v>0</v>
      </c>
      <c r="L35" s="55">
        <f>IF(listopad!M24&gt;"0:00"+0,1,0)</f>
        <v>0</v>
      </c>
      <c r="M35" s="55">
        <f>IF(studeni!M24&gt;"0:00"+0,1,0)</f>
        <v>0</v>
      </c>
      <c r="N35" s="67">
        <f>IF(prosinac!M24&gt;"0:00"+0,1,0)</f>
        <v>0</v>
      </c>
    </row>
    <row r="36" spans="1:14" ht="13.5">
      <c r="A36" s="156"/>
      <c r="B36" s="62">
        <v>15</v>
      </c>
      <c r="C36" s="66">
        <f>IF(siječanj!M25&gt;"0:00"+0,1,0)</f>
        <v>0</v>
      </c>
      <c r="D36" s="55">
        <f>IF(veljača!M25&gt;"0:00"+0,1,0)</f>
        <v>0</v>
      </c>
      <c r="E36" s="55">
        <f>IF(ožujak!M25&gt;"0:00"+0,1,0)</f>
        <v>0</v>
      </c>
      <c r="F36" s="55">
        <f>IF(travanj!M25&gt;"0:00"+0,1,0)</f>
        <v>0</v>
      </c>
      <c r="G36" s="55">
        <f>IF(svibanj!M25&gt;"0:00"+0,1,0)</f>
        <v>0</v>
      </c>
      <c r="H36" s="55">
        <f>IF(lipanj!M25&gt;"0:00"+0,1,0)</f>
        <v>0</v>
      </c>
      <c r="I36" s="55">
        <f>IF(srpanj!M25&gt;"0:00"+0,1,0)</f>
        <v>0</v>
      </c>
      <c r="J36" s="55">
        <f>IF(kolovoz!M25&gt;"0:00"+0,1,0)</f>
        <v>0</v>
      </c>
      <c r="K36" s="55">
        <f>IF(rujan!M25&gt;"0:00"+0,1,0)</f>
        <v>0</v>
      </c>
      <c r="L36" s="55">
        <f>IF(listopad!M25&gt;"0:00"+0,1,0)</f>
        <v>0</v>
      </c>
      <c r="M36" s="55">
        <f>IF(studeni!M25&gt;"0:00"+0,1,0)</f>
        <v>0</v>
      </c>
      <c r="N36" s="67">
        <f>IF(prosinac!M25&gt;"0:00"+0,1,0)</f>
        <v>0</v>
      </c>
    </row>
    <row r="37" spans="1:14" ht="13.5">
      <c r="A37" s="156"/>
      <c r="B37" s="62">
        <v>16</v>
      </c>
      <c r="C37" s="66">
        <f>IF(siječanj!M26&gt;"0:00"+0,1,0)</f>
        <v>0</v>
      </c>
      <c r="D37" s="55">
        <f>IF(veljača!M26&gt;"0:00"+0,1,0)</f>
        <v>0</v>
      </c>
      <c r="E37" s="55">
        <f>IF(ožujak!M26&gt;"0:00"+0,1,0)</f>
        <v>0</v>
      </c>
      <c r="F37" s="55">
        <f>IF(travanj!M26&gt;"0:00"+0,1,0)</f>
        <v>0</v>
      </c>
      <c r="G37" s="55">
        <f>IF(svibanj!M26&gt;"0:00"+0,1,0)</f>
        <v>0</v>
      </c>
      <c r="H37" s="55">
        <f>IF(lipanj!M26&gt;"0:00"+0,1,0)</f>
        <v>0</v>
      </c>
      <c r="I37" s="55">
        <f>IF(srpanj!M26&gt;"0:00"+0,1,0)</f>
        <v>0</v>
      </c>
      <c r="J37" s="55">
        <f>IF(kolovoz!M26&gt;"0:00"+0,1,0)</f>
        <v>0</v>
      </c>
      <c r="K37" s="55">
        <f>IF(rujan!M26&gt;"0:00"+0,1,0)</f>
        <v>0</v>
      </c>
      <c r="L37" s="55">
        <f>IF(listopad!M26&gt;"0:00"+0,1,0)</f>
        <v>0</v>
      </c>
      <c r="M37" s="55">
        <f>IF(studeni!M26&gt;"0:00"+0,1,0)</f>
        <v>0</v>
      </c>
      <c r="N37" s="67">
        <f>IF(prosinac!M26&gt;"0:00"+0,1,0)</f>
        <v>0</v>
      </c>
    </row>
    <row r="38" spans="1:14" ht="13.5">
      <c r="A38" s="156"/>
      <c r="B38" s="62">
        <v>17</v>
      </c>
      <c r="C38" s="66">
        <f>IF(siječanj!M27&gt;"0:00"+0,1,0)</f>
        <v>0</v>
      </c>
      <c r="D38" s="55">
        <f>IF(veljača!M27&gt;"0:00"+0,1,0)</f>
        <v>0</v>
      </c>
      <c r="E38" s="55">
        <f>IF(ožujak!M27&gt;"0:00"+0,1,0)</f>
        <v>0</v>
      </c>
      <c r="F38" s="55">
        <f>IF(travanj!M27&gt;"0:00"+0,1,0)</f>
        <v>0</v>
      </c>
      <c r="G38" s="55">
        <f>IF(svibanj!M27&gt;"0:00"+0,1,0)</f>
        <v>0</v>
      </c>
      <c r="H38" s="55">
        <f>IF(lipanj!M27&gt;"0:00"+0,1,0)</f>
        <v>0</v>
      </c>
      <c r="I38" s="55">
        <f>IF(srpanj!M27&gt;"0:00"+0,1,0)</f>
        <v>0</v>
      </c>
      <c r="J38" s="55">
        <f>IF(kolovoz!M27&gt;"0:00"+0,1,0)</f>
        <v>0</v>
      </c>
      <c r="K38" s="55">
        <f>IF(rujan!M27&gt;"0:00"+0,1,0)</f>
        <v>0</v>
      </c>
      <c r="L38" s="55">
        <f>IF(listopad!M27&gt;"0:00"+0,1,0)</f>
        <v>0</v>
      </c>
      <c r="M38" s="55">
        <f>IF(studeni!M27&gt;"0:00"+0,1,0)</f>
        <v>0</v>
      </c>
      <c r="N38" s="67">
        <f>IF(prosinac!M27&gt;"0:00"+0,1,0)</f>
        <v>0</v>
      </c>
    </row>
    <row r="39" spans="1:14" ht="13.5">
      <c r="A39" s="156"/>
      <c r="B39" s="62">
        <v>18</v>
      </c>
      <c r="C39" s="66">
        <f>IF(siječanj!M28&gt;"0:00"+0,1,0)</f>
        <v>0</v>
      </c>
      <c r="D39" s="55">
        <f>IF(veljača!M28&gt;"0:00"+0,1,0)</f>
        <v>0</v>
      </c>
      <c r="E39" s="55">
        <f>IF(ožujak!M28&gt;"0:00"+0,1,0)</f>
        <v>0</v>
      </c>
      <c r="F39" s="55">
        <f>IF(travanj!M28&gt;"0:00"+0,1,0)</f>
        <v>0</v>
      </c>
      <c r="G39" s="55">
        <f>IF(svibanj!M28&gt;"0:00"+0,1,0)</f>
        <v>0</v>
      </c>
      <c r="H39" s="55">
        <f>IF(lipanj!M28&gt;"0:00"+0,1,0)</f>
        <v>0</v>
      </c>
      <c r="I39" s="55">
        <f>IF(srpanj!M28&gt;"0:00"+0,1,0)</f>
        <v>0</v>
      </c>
      <c r="J39" s="55">
        <f>IF(kolovoz!M28&gt;"0:00"+0,1,0)</f>
        <v>0</v>
      </c>
      <c r="K39" s="55">
        <f>IF(rujan!M28&gt;"0:00"+0,1,0)</f>
        <v>0</v>
      </c>
      <c r="L39" s="55">
        <f>IF(listopad!M28&gt;"0:00"+0,1,0)</f>
        <v>0</v>
      </c>
      <c r="M39" s="55">
        <f>IF(studeni!M28&gt;"0:00"+0,1,0)</f>
        <v>0</v>
      </c>
      <c r="N39" s="67">
        <f>IF(prosinac!M28&gt;"0:00"+0,1,0)</f>
        <v>0</v>
      </c>
    </row>
    <row r="40" spans="1:14" ht="13.5">
      <c r="A40" s="156"/>
      <c r="B40" s="62">
        <v>19</v>
      </c>
      <c r="C40" s="66">
        <f>IF(siječanj!M29&gt;"0:00"+0,1,0)</f>
        <v>0</v>
      </c>
      <c r="D40" s="55">
        <f>IF(veljača!M29&gt;"0:00"+0,1,0)</f>
        <v>0</v>
      </c>
      <c r="E40" s="55">
        <f>IF(ožujak!M29&gt;"0:00"+0,1,0)</f>
        <v>0</v>
      </c>
      <c r="F40" s="55">
        <f>IF(travanj!M29&gt;"0:00"+0,1,0)</f>
        <v>0</v>
      </c>
      <c r="G40" s="55">
        <f>IF(svibanj!M29&gt;"0:00"+0,1,0)</f>
        <v>0</v>
      </c>
      <c r="H40" s="55">
        <f>IF(lipanj!M29&gt;"0:00"+0,1,0)</f>
        <v>0</v>
      </c>
      <c r="I40" s="55">
        <f>IF(srpanj!M29&gt;"0:00"+0,1,0)</f>
        <v>0</v>
      </c>
      <c r="J40" s="55">
        <f>IF(kolovoz!M29&gt;"0:00"+0,1,0)</f>
        <v>0</v>
      </c>
      <c r="K40" s="55">
        <f>IF(rujan!M29&gt;"0:00"+0,1,0)</f>
        <v>0</v>
      </c>
      <c r="L40" s="55">
        <f>IF(listopad!M29&gt;"0:00"+0,1,0)</f>
        <v>0</v>
      </c>
      <c r="M40" s="55">
        <f>IF(studeni!M29&gt;"0:00"+0,1,0)</f>
        <v>0</v>
      </c>
      <c r="N40" s="67">
        <f>IF(prosinac!M29&gt;"0:00"+0,1,0)</f>
        <v>0</v>
      </c>
    </row>
    <row r="41" spans="1:14" ht="13.5">
      <c r="A41" s="156"/>
      <c r="B41" s="62">
        <v>20</v>
      </c>
      <c r="C41" s="66">
        <f>IF(siječanj!M30&gt;"0:00"+0,1,0)</f>
        <v>0</v>
      </c>
      <c r="D41" s="55">
        <f>IF(veljača!M30&gt;"0:00"+0,1,0)</f>
        <v>0</v>
      </c>
      <c r="E41" s="55">
        <f>IF(ožujak!M30&gt;"0:00"+0,1,0)</f>
        <v>0</v>
      </c>
      <c r="F41" s="55">
        <f>IF(travanj!M30&gt;"0:00"+0,1,0)</f>
        <v>0</v>
      </c>
      <c r="G41" s="55">
        <f>IF(svibanj!M30&gt;"0:00"+0,1,0)</f>
        <v>0</v>
      </c>
      <c r="H41" s="55">
        <f>IF(lipanj!M30&gt;"0:00"+0,1,0)</f>
        <v>0</v>
      </c>
      <c r="I41" s="55">
        <f>IF(srpanj!M30&gt;"0:00"+0,1,0)</f>
        <v>0</v>
      </c>
      <c r="J41" s="55">
        <f>IF(kolovoz!M30&gt;"0:00"+0,1,0)</f>
        <v>0</v>
      </c>
      <c r="K41" s="55">
        <f>IF(rujan!M30&gt;"0:00"+0,1,0)</f>
        <v>0</v>
      </c>
      <c r="L41" s="55">
        <f>IF(listopad!M30&gt;"0:00"+0,1,0)</f>
        <v>0</v>
      </c>
      <c r="M41" s="55">
        <f>IF(studeni!M30&gt;"0:00"+0,1,0)</f>
        <v>0</v>
      </c>
      <c r="N41" s="67">
        <f>IF(prosinac!M30&gt;"0:00"+0,1,0)</f>
        <v>0</v>
      </c>
    </row>
    <row r="42" spans="1:14" ht="13.5">
      <c r="A42" s="156"/>
      <c r="B42" s="62">
        <v>21</v>
      </c>
      <c r="C42" s="66">
        <f>IF(siječanj!M31&gt;"0:00"+0,1,0)</f>
        <v>0</v>
      </c>
      <c r="D42" s="55">
        <f>IF(veljača!M31&gt;"0:00"+0,1,0)</f>
        <v>0</v>
      </c>
      <c r="E42" s="55">
        <f>IF(ožujak!M31&gt;"0:00"+0,1,0)</f>
        <v>0</v>
      </c>
      <c r="F42" s="55">
        <f>IF(travanj!M31&gt;"0:00"+0,1,0)</f>
        <v>0</v>
      </c>
      <c r="G42" s="55">
        <f>IF(svibanj!M31&gt;"0:00"+0,1,0)</f>
        <v>0</v>
      </c>
      <c r="H42" s="55">
        <f>IF(lipanj!M31&gt;"0:00"+0,1,0)</f>
        <v>0</v>
      </c>
      <c r="I42" s="55">
        <f>IF(srpanj!M31&gt;"0:00"+0,1,0)</f>
        <v>0</v>
      </c>
      <c r="J42" s="55">
        <f>IF(kolovoz!M31&gt;"0:00"+0,1,0)</f>
        <v>0</v>
      </c>
      <c r="K42" s="55">
        <f>IF(rujan!M31&gt;"0:00"+0,1,0)</f>
        <v>0</v>
      </c>
      <c r="L42" s="55">
        <f>IF(listopad!M31&gt;"0:00"+0,1,0)</f>
        <v>0</v>
      </c>
      <c r="M42" s="55">
        <f>IF(studeni!M31&gt;"0:00"+0,1,0)</f>
        <v>0</v>
      </c>
      <c r="N42" s="67">
        <f>IF(prosinac!M31&gt;"0:00"+0,1,0)</f>
        <v>0</v>
      </c>
    </row>
    <row r="43" spans="1:14" ht="13.5">
      <c r="A43" s="156"/>
      <c r="B43" s="62">
        <v>22</v>
      </c>
      <c r="C43" s="66">
        <f>IF(siječanj!M32&gt;"0:00"+0,1,0)</f>
        <v>0</v>
      </c>
      <c r="D43" s="55">
        <f>IF(veljača!M32&gt;"0:00"+0,1,0)</f>
        <v>0</v>
      </c>
      <c r="E43" s="55">
        <f>IF(ožujak!M32&gt;"0:00"+0,1,0)</f>
        <v>0</v>
      </c>
      <c r="F43" s="55">
        <f>IF(travanj!M32&gt;"0:00"+0,1,0)</f>
        <v>0</v>
      </c>
      <c r="G43" s="55">
        <f>IF(svibanj!M32&gt;"0:00"+0,1,0)</f>
        <v>0</v>
      </c>
      <c r="H43" s="55">
        <f>IF(lipanj!M32&gt;"0:00"+0,1,0)</f>
        <v>0</v>
      </c>
      <c r="I43" s="55">
        <f>IF(srpanj!M32&gt;"0:00"+0,1,0)</f>
        <v>0</v>
      </c>
      <c r="J43" s="55">
        <f>IF(kolovoz!M32&gt;"0:00"+0,1,0)</f>
        <v>0</v>
      </c>
      <c r="K43" s="55">
        <f>IF(rujan!M32&gt;"0:00"+0,1,0)</f>
        <v>0</v>
      </c>
      <c r="L43" s="55">
        <f>IF(listopad!M32&gt;"0:00"+0,1,0)</f>
        <v>0</v>
      </c>
      <c r="M43" s="55">
        <f>IF(studeni!M32&gt;"0:00"+0,1,0)</f>
        <v>0</v>
      </c>
      <c r="N43" s="67">
        <f>IF(prosinac!M32&gt;"0:00"+0,1,0)</f>
        <v>0</v>
      </c>
    </row>
    <row r="44" spans="1:14" ht="13.5">
      <c r="A44" s="156"/>
      <c r="B44" s="62">
        <v>23</v>
      </c>
      <c r="C44" s="66">
        <f>IF(siječanj!M33&gt;"0:00"+0,1,0)</f>
        <v>0</v>
      </c>
      <c r="D44" s="55">
        <f>IF(veljača!M33&gt;"0:00"+0,1,0)</f>
        <v>0</v>
      </c>
      <c r="E44" s="55">
        <f>IF(ožujak!M33&gt;"0:00"+0,1,0)</f>
        <v>0</v>
      </c>
      <c r="F44" s="55">
        <f>IF(travanj!M33&gt;"0:00"+0,1,0)</f>
        <v>0</v>
      </c>
      <c r="G44" s="55">
        <f>IF(svibanj!M33&gt;"0:00"+0,1,0)</f>
        <v>0</v>
      </c>
      <c r="H44" s="55">
        <f>IF(lipanj!M33&gt;"0:00"+0,1,0)</f>
        <v>0</v>
      </c>
      <c r="I44" s="55">
        <f>IF(srpanj!M33&gt;"0:00"+0,1,0)</f>
        <v>0</v>
      </c>
      <c r="J44" s="55">
        <f>IF(kolovoz!M33&gt;"0:00"+0,1,0)</f>
        <v>0</v>
      </c>
      <c r="K44" s="55">
        <f>IF(rujan!M33&gt;"0:00"+0,1,0)</f>
        <v>0</v>
      </c>
      <c r="L44" s="55">
        <f>IF(listopad!M33&gt;"0:00"+0,1,0)</f>
        <v>0</v>
      </c>
      <c r="M44" s="55">
        <f>IF(studeni!M33&gt;"0:00"+0,1,0)</f>
        <v>0</v>
      </c>
      <c r="N44" s="67">
        <f>IF(prosinac!M33&gt;"0:00"+0,1,0)</f>
        <v>0</v>
      </c>
    </row>
    <row r="45" spans="1:14" ht="13.5">
      <c r="A45" s="156"/>
      <c r="B45" s="62">
        <v>24</v>
      </c>
      <c r="C45" s="66">
        <f>IF(siječanj!M34&gt;"0:00"+0,1,0)</f>
        <v>0</v>
      </c>
      <c r="D45" s="55">
        <f>IF(veljača!M34&gt;"0:00"+0,1,0)</f>
        <v>0</v>
      </c>
      <c r="E45" s="55">
        <f>IF(ožujak!M34&gt;"0:00"+0,1,0)</f>
        <v>0</v>
      </c>
      <c r="F45" s="55">
        <f>IF(travanj!M34&gt;"0:00"+0,1,0)</f>
        <v>0</v>
      </c>
      <c r="G45" s="55">
        <f>IF(svibanj!M34&gt;"0:00"+0,1,0)</f>
        <v>0</v>
      </c>
      <c r="H45" s="55">
        <f>IF(lipanj!M34&gt;"0:00"+0,1,0)</f>
        <v>0</v>
      </c>
      <c r="I45" s="55">
        <f>IF(srpanj!M34&gt;"0:00"+0,1,0)</f>
        <v>0</v>
      </c>
      <c r="J45" s="55">
        <f>IF(kolovoz!M34&gt;"0:00"+0,1,0)</f>
        <v>0</v>
      </c>
      <c r="K45" s="55">
        <f>IF(rujan!M34&gt;"0:00"+0,1,0)</f>
        <v>0</v>
      </c>
      <c r="L45" s="55">
        <f>IF(listopad!M34&gt;"0:00"+0,1,0)</f>
        <v>0</v>
      </c>
      <c r="M45" s="55">
        <f>IF(studeni!M34&gt;"0:00"+0,1,0)</f>
        <v>0</v>
      </c>
      <c r="N45" s="67">
        <f>IF(prosinac!M34&gt;"0:00"+0,1,0)</f>
        <v>0</v>
      </c>
    </row>
    <row r="46" spans="1:14" ht="13.5">
      <c r="A46" s="156"/>
      <c r="B46" s="62">
        <v>25</v>
      </c>
      <c r="C46" s="66">
        <f>IF(siječanj!M35&gt;"0:00"+0,1,0)</f>
        <v>0</v>
      </c>
      <c r="D46" s="55">
        <f>IF(veljača!M35&gt;"0:00"+0,1,0)</f>
        <v>0</v>
      </c>
      <c r="E46" s="55">
        <f>IF(ožujak!M35&gt;"0:00"+0,1,0)</f>
        <v>0</v>
      </c>
      <c r="F46" s="55">
        <f>IF(travanj!M35&gt;"0:00"+0,1,0)</f>
        <v>0</v>
      </c>
      <c r="G46" s="55">
        <f>IF(svibanj!M35&gt;"0:00"+0,1,0)</f>
        <v>0</v>
      </c>
      <c r="H46" s="55">
        <f>IF(lipanj!M35&gt;"0:00"+0,1,0)</f>
        <v>0</v>
      </c>
      <c r="I46" s="55">
        <f>IF(srpanj!M35&gt;"0:00"+0,1,0)</f>
        <v>0</v>
      </c>
      <c r="J46" s="55">
        <f>IF(kolovoz!M35&gt;"0:00"+0,1,0)</f>
        <v>0</v>
      </c>
      <c r="K46" s="55">
        <f>IF(rujan!M35&gt;"0:00"+0,1,0)</f>
        <v>0</v>
      </c>
      <c r="L46" s="55">
        <f>IF(listopad!M35&gt;"0:00"+0,1,0)</f>
        <v>0</v>
      </c>
      <c r="M46" s="55">
        <f>IF(studeni!M35&gt;"0:00"+0,1,0)</f>
        <v>0</v>
      </c>
      <c r="N46" s="67">
        <f>IF(prosinac!M35&gt;"0:00"+0,1,0)</f>
        <v>0</v>
      </c>
    </row>
    <row r="47" spans="1:14" ht="13.5">
      <c r="A47" s="156"/>
      <c r="B47" s="62">
        <v>26</v>
      </c>
      <c r="C47" s="66">
        <f>IF(siječanj!M36&gt;"0:00"+0,1,0)</f>
        <v>0</v>
      </c>
      <c r="D47" s="55">
        <f>IF(veljača!M36&gt;"0:00"+0,1,0)</f>
        <v>0</v>
      </c>
      <c r="E47" s="55">
        <f>IF(ožujak!M36&gt;"0:00"+0,1,0)</f>
        <v>0</v>
      </c>
      <c r="F47" s="55">
        <f>IF(travanj!M36&gt;"0:00"+0,1,0)</f>
        <v>0</v>
      </c>
      <c r="G47" s="55">
        <f>IF(svibanj!M36&gt;"0:00"+0,1,0)</f>
        <v>0</v>
      </c>
      <c r="H47" s="55">
        <f>IF(lipanj!M36&gt;"0:00"+0,1,0)</f>
        <v>0</v>
      </c>
      <c r="I47" s="55">
        <f>IF(srpanj!M36&gt;"0:00"+0,1,0)</f>
        <v>0</v>
      </c>
      <c r="J47" s="55">
        <f>IF(kolovoz!M36&gt;"0:00"+0,1,0)</f>
        <v>0</v>
      </c>
      <c r="K47" s="55">
        <f>IF(rujan!M36&gt;"0:00"+0,1,0)</f>
        <v>0</v>
      </c>
      <c r="L47" s="55">
        <f>IF(listopad!M36&gt;"0:00"+0,1,0)</f>
        <v>0</v>
      </c>
      <c r="M47" s="55">
        <f>IF(studeni!M36&gt;"0:00"+0,1,0)</f>
        <v>0</v>
      </c>
      <c r="N47" s="67">
        <f>IF(prosinac!M36&gt;"0:00"+0,1,0)</f>
        <v>0</v>
      </c>
    </row>
    <row r="48" spans="1:14" ht="13.5">
      <c r="A48" s="156"/>
      <c r="B48" s="62">
        <v>27</v>
      </c>
      <c r="C48" s="66">
        <f>IF(siječanj!M37&gt;"0:00"+0,1,0)</f>
        <v>0</v>
      </c>
      <c r="D48" s="55">
        <f>IF(veljača!M37&gt;"0:00"+0,1,0)</f>
        <v>0</v>
      </c>
      <c r="E48" s="55">
        <f>IF(ožujak!M37&gt;"0:00"+0,1,0)</f>
        <v>0</v>
      </c>
      <c r="F48" s="55">
        <f>IF(travanj!M37&gt;"0:00"+0,1,0)</f>
        <v>0</v>
      </c>
      <c r="G48" s="55">
        <f>IF(svibanj!M37&gt;"0:00"+0,1,0)</f>
        <v>0</v>
      </c>
      <c r="H48" s="55">
        <f>IF(lipanj!M37&gt;"0:00"+0,1,0)</f>
        <v>0</v>
      </c>
      <c r="I48" s="55">
        <f>IF(srpanj!M37&gt;"0:00"+0,1,0)</f>
        <v>0</v>
      </c>
      <c r="J48" s="55">
        <f>IF(kolovoz!M37&gt;"0:00"+0,1,0)</f>
        <v>0</v>
      </c>
      <c r="K48" s="55">
        <f>IF(rujan!M37&gt;"0:00"+0,1,0)</f>
        <v>0</v>
      </c>
      <c r="L48" s="55">
        <f>IF(listopad!M37&gt;"0:00"+0,1,0)</f>
        <v>0</v>
      </c>
      <c r="M48" s="55">
        <f>IF(studeni!M37&gt;"0:00"+0,1,0)</f>
        <v>0</v>
      </c>
      <c r="N48" s="67">
        <f>IF(prosinac!M37&gt;"0:00"+0,1,0)</f>
        <v>0</v>
      </c>
    </row>
    <row r="49" spans="1:14" ht="13.5">
      <c r="A49" s="156"/>
      <c r="B49" s="62">
        <v>28</v>
      </c>
      <c r="C49" s="66">
        <f>IF(siječanj!M38&gt;"0:00"+0,1,0)</f>
        <v>0</v>
      </c>
      <c r="D49" s="55">
        <f>IF(veljača!M38&gt;"0:00"+0,1,0)</f>
        <v>0</v>
      </c>
      <c r="E49" s="55">
        <f>IF(ožujak!M38&gt;"0:00"+0,1,0)</f>
        <v>0</v>
      </c>
      <c r="F49" s="55">
        <f>IF(travanj!M38&gt;"0:00"+0,1,0)</f>
        <v>0</v>
      </c>
      <c r="G49" s="55">
        <f>IF(svibanj!M38&gt;"0:00"+0,1,0)</f>
        <v>0</v>
      </c>
      <c r="H49" s="55">
        <f>IF(lipanj!M38&gt;"0:00"+0,1,0)</f>
        <v>0</v>
      </c>
      <c r="I49" s="55">
        <f>IF(srpanj!M38&gt;"0:00"+0,1,0)</f>
        <v>0</v>
      </c>
      <c r="J49" s="55">
        <f>IF(kolovoz!M38&gt;"0:00"+0,1,0)</f>
        <v>0</v>
      </c>
      <c r="K49" s="55">
        <f>IF(rujan!M38&gt;"0:00"+0,1,0)</f>
        <v>0</v>
      </c>
      <c r="L49" s="55">
        <f>IF(listopad!M38&gt;"0:00"+0,1,0)</f>
        <v>0</v>
      </c>
      <c r="M49" s="55">
        <f>IF(studeni!M38&gt;"0:00"+0,1,0)</f>
        <v>0</v>
      </c>
      <c r="N49" s="67">
        <f>IF(prosinac!M38&gt;"0:00"+0,1,0)</f>
        <v>0</v>
      </c>
    </row>
    <row r="50" spans="1:14" ht="13.5">
      <c r="A50" s="156"/>
      <c r="B50" s="62">
        <v>29</v>
      </c>
      <c r="C50" s="66">
        <f>IF(siječanj!M39&gt;"0:00"+0,1,0)</f>
        <v>0</v>
      </c>
      <c r="D50" s="55"/>
      <c r="E50" s="55">
        <f>IF(ožujak!M39&gt;"0:00"+0,1,0)</f>
        <v>0</v>
      </c>
      <c r="F50" s="55">
        <f>IF(travanj!M39&gt;"0:00"+0,1,0)</f>
        <v>0</v>
      </c>
      <c r="G50" s="55">
        <f>IF(svibanj!M39&gt;"0:00"+0,1,0)</f>
        <v>0</v>
      </c>
      <c r="H50" s="55">
        <f>IF(lipanj!M39&gt;"0:00"+0,1,0)</f>
        <v>0</v>
      </c>
      <c r="I50" s="55">
        <f>IF(srpanj!M39&gt;"0:00"+0,1,0)</f>
        <v>0</v>
      </c>
      <c r="J50" s="55">
        <f>IF(kolovoz!M39&gt;"0:00"+0,1,0)</f>
        <v>0</v>
      </c>
      <c r="K50" s="55">
        <f>IF(rujan!M39&gt;"0:00"+0,1,0)</f>
        <v>0</v>
      </c>
      <c r="L50" s="55">
        <f>IF(listopad!M39&gt;"0:00"+0,1,0)</f>
        <v>0</v>
      </c>
      <c r="M50" s="55">
        <f>IF(studeni!M39&gt;"0:00"+0,1,0)</f>
        <v>0</v>
      </c>
      <c r="N50" s="67">
        <f>IF(prosinac!M39&gt;"0:00"+0,1,0)</f>
        <v>0</v>
      </c>
    </row>
    <row r="51" spans="1:15" ht="13.5">
      <c r="A51" s="156"/>
      <c r="B51" s="62">
        <v>30</v>
      </c>
      <c r="C51" s="66">
        <f>IF(siječanj!M40&gt;"0:00"+0,1,0)</f>
        <v>0</v>
      </c>
      <c r="D51" s="55"/>
      <c r="E51" s="55">
        <f>IF(ožujak!M40&gt;"0:00"+0,1,0)</f>
        <v>0</v>
      </c>
      <c r="F51" s="55">
        <f>IF(travanj!M40&gt;"0:00"+0,1,0)</f>
        <v>0</v>
      </c>
      <c r="G51" s="55">
        <f>IF(svibanj!M40&gt;"0:00"+0,1,0)</f>
        <v>0</v>
      </c>
      <c r="H51" s="55">
        <f>IF(lipanj!M40&gt;"0:00"+0,1,0)</f>
        <v>0</v>
      </c>
      <c r="I51" s="55">
        <f>IF(srpanj!M40&gt;"0:00"+0,1,0)</f>
        <v>0</v>
      </c>
      <c r="J51" s="55">
        <f>IF(kolovoz!M40&gt;"0:00"+0,1,0)</f>
        <v>0</v>
      </c>
      <c r="K51" s="55">
        <f>IF(rujan!M40&gt;"0:00"+0,1,0)</f>
        <v>0</v>
      </c>
      <c r="L51" s="55">
        <f>IF(listopad!M40&gt;"0:00"+0,1,0)</f>
        <v>0</v>
      </c>
      <c r="M51" s="55">
        <f>IF(studeni!M40&gt;"0:00"+0,1,0)</f>
        <v>0</v>
      </c>
      <c r="N51" s="67">
        <f>IF(prosinac!M40&gt;"0:00"+0,1,0)</f>
        <v>0</v>
      </c>
      <c r="O51" s="54" t="s">
        <v>69</v>
      </c>
    </row>
    <row r="52" spans="1:15" ht="15">
      <c r="A52" s="157"/>
      <c r="B52" s="59">
        <v>31</v>
      </c>
      <c r="C52" s="68">
        <f>IF(siječanj!M41&gt;"0:00"+0,1,0)</f>
        <v>0</v>
      </c>
      <c r="D52" s="69"/>
      <c r="E52" s="69">
        <f>IF(ožujak!M41&gt;"0:00"+0,1,0)</f>
        <v>0</v>
      </c>
      <c r="F52" s="69"/>
      <c r="G52" s="69">
        <f>IF(svibanj!M41&gt;"0:00"+0,1,0)</f>
        <v>0</v>
      </c>
      <c r="H52" s="69"/>
      <c r="I52" s="69">
        <f>IF(srpanj!M41&gt;"0:00"+0,1,0)</f>
        <v>0</v>
      </c>
      <c r="J52" s="69">
        <f>IF(kolovoz!M41&gt;"0:00"+0,1,0)</f>
        <v>0</v>
      </c>
      <c r="K52" s="69"/>
      <c r="L52" s="69">
        <f>IF(listopad!M41&gt;"0:00"+0,1,0)</f>
        <v>0</v>
      </c>
      <c r="M52" s="69"/>
      <c r="N52" s="70">
        <f>IF(prosinac!M41&gt;"0:00"+0,1,0)</f>
        <v>0</v>
      </c>
      <c r="O52" s="71">
        <f>SUM(C22:N52)</f>
        <v>0</v>
      </c>
    </row>
  </sheetData>
  <sheetProtection password="D98E" sheet="1"/>
  <protectedRanges>
    <protectedRange sqref="F14:F15" name="Range1"/>
  </protectedRanges>
  <mergeCells count="19">
    <mergeCell ref="A17:E17"/>
    <mergeCell ref="A13:F13"/>
    <mergeCell ref="A14:E14"/>
    <mergeCell ref="A15:E15"/>
    <mergeCell ref="A16:E16"/>
    <mergeCell ref="D8:I8"/>
    <mergeCell ref="D9:I9"/>
    <mergeCell ref="A10:C10"/>
    <mergeCell ref="D10:I10"/>
    <mergeCell ref="A22:A52"/>
    <mergeCell ref="C20:N20"/>
    <mergeCell ref="A1:C4"/>
    <mergeCell ref="D1:H1"/>
    <mergeCell ref="D2:H2"/>
    <mergeCell ref="D3:H3"/>
    <mergeCell ref="D4:H4"/>
    <mergeCell ref="A6:O6"/>
    <mergeCell ref="A8:C8"/>
    <mergeCell ref="A9:C9"/>
  </mergeCells>
  <conditionalFormatting sqref="C22:N52">
    <cfRule type="cellIs" priority="1" dxfId="0" operator="equal" stopIfTrue="1">
      <formula>1</formula>
    </cfRule>
  </conditionalFormatting>
  <printOptions/>
  <pageMargins left="0.36" right="0.44" top="0.6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2812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E42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F42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M42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N42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siječanj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L42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G42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43101</v>
      </c>
      <c r="B11" s="31" t="str">
        <f>UPPER(TEXT(A11,"DDD"))</f>
        <v>PON</v>
      </c>
      <c r="C11" s="17">
        <v>0</v>
      </c>
      <c r="D11" s="82">
        <v>0</v>
      </c>
      <c r="E11" s="14">
        <f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>IF((SUM(C11:W11)&lt;&gt;"00:00"+0),("24:00"+0-SUM(E11:W11)),"0:00"+0)</f>
        <v>0</v>
      </c>
      <c r="Y11" s="46">
        <f>IF((SUM(C11:W11)&lt;&gt;"00:00"+0),"0:00"+0,"24:00"+0)</f>
        <v>1</v>
      </c>
      <c r="Z11" s="49">
        <f>SUM(E11:Y11)+0</f>
        <v>1</v>
      </c>
    </row>
    <row r="12" spans="1:26" ht="13.5">
      <c r="A12" s="35">
        <v>43102</v>
      </c>
      <c r="B12" s="32" t="str">
        <f aca="true" t="shared" si="0" ref="B12:B41">UPPER(TEXT(A12,"DDD"))</f>
        <v>UTO</v>
      </c>
      <c r="C12" s="19">
        <v>0</v>
      </c>
      <c r="D12" s="83">
        <v>0</v>
      </c>
      <c r="E12" s="16">
        <f aca="true" t="shared" si="1" ref="E12:E41">D12-C12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aca="true" t="shared" si="2" ref="X12:X41">IF((SUM(C12:W12)&lt;&gt;"00:00"+0),("24:00"+0-SUM(E12:W12)),"0:00"+0)</f>
        <v>0</v>
      </c>
      <c r="Y12" s="47">
        <f>IF((SUM(C12:W12)&lt;&gt;"00:00"+0),"0:00"+0,"24:00"+0)</f>
        <v>1</v>
      </c>
      <c r="Z12" s="50">
        <f aca="true" t="shared" si="3" ref="Z12:Z41">SUM(E12:Y12)+0</f>
        <v>1</v>
      </c>
    </row>
    <row r="13" spans="1:26" ht="13.5">
      <c r="A13" s="35">
        <v>43103</v>
      </c>
      <c r="B13" s="32" t="str">
        <f t="shared" si="0"/>
        <v>SRI</v>
      </c>
      <c r="C13" s="19">
        <v>0</v>
      </c>
      <c r="D13" s="83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aca="true" t="shared" si="4" ref="Y13:Y41">IF((SUM(C13:W13)&lt;&gt;"00:00"+0),"0:00"+0,"24:00"+0)</f>
        <v>1</v>
      </c>
      <c r="Z13" s="50">
        <f t="shared" si="3"/>
        <v>1</v>
      </c>
    </row>
    <row r="14" spans="1:26" ht="13.5">
      <c r="A14" s="35">
        <v>43104</v>
      </c>
      <c r="B14" s="32" t="str">
        <f t="shared" si="0"/>
        <v>ČET</v>
      </c>
      <c r="C14" s="19">
        <v>0</v>
      </c>
      <c r="D14" s="83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4"/>
        <v>1</v>
      </c>
      <c r="Z14" s="50">
        <f t="shared" si="3"/>
        <v>1</v>
      </c>
    </row>
    <row r="15" spans="1:26" ht="13.5">
      <c r="A15" s="35">
        <v>43105</v>
      </c>
      <c r="B15" s="32" t="str">
        <f t="shared" si="0"/>
        <v>PET</v>
      </c>
      <c r="C15" s="19">
        <v>0</v>
      </c>
      <c r="D15" s="83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4"/>
        <v>1</v>
      </c>
      <c r="Z15" s="50">
        <f t="shared" si="3"/>
        <v>1</v>
      </c>
    </row>
    <row r="16" spans="1:26" ht="13.5">
      <c r="A16" s="35">
        <v>43106</v>
      </c>
      <c r="B16" s="32" t="str">
        <f t="shared" si="0"/>
        <v>SUB</v>
      </c>
      <c r="C16" s="19">
        <v>0</v>
      </c>
      <c r="D16" s="83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4"/>
        <v>1</v>
      </c>
      <c r="Z16" s="50">
        <f t="shared" si="3"/>
        <v>1</v>
      </c>
    </row>
    <row r="17" spans="1:26" ht="13.5">
      <c r="A17" s="35">
        <v>43107</v>
      </c>
      <c r="B17" s="32" t="str">
        <f t="shared" si="0"/>
        <v>NED</v>
      </c>
      <c r="C17" s="19">
        <v>0</v>
      </c>
      <c r="D17" s="83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4"/>
        <v>1</v>
      </c>
      <c r="Z17" s="50">
        <f t="shared" si="3"/>
        <v>1</v>
      </c>
    </row>
    <row r="18" spans="1:26" ht="13.5">
      <c r="A18" s="35">
        <v>43108</v>
      </c>
      <c r="B18" s="32" t="str">
        <f t="shared" si="0"/>
        <v>PON</v>
      </c>
      <c r="C18" s="19">
        <v>0</v>
      </c>
      <c r="D18" s="83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4"/>
        <v>1</v>
      </c>
      <c r="Z18" s="50">
        <f t="shared" si="3"/>
        <v>1</v>
      </c>
    </row>
    <row r="19" spans="1:26" ht="13.5">
      <c r="A19" s="35">
        <v>43109</v>
      </c>
      <c r="B19" s="32" t="str">
        <f t="shared" si="0"/>
        <v>UTO</v>
      </c>
      <c r="C19" s="19">
        <v>0</v>
      </c>
      <c r="D19" s="83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4"/>
        <v>1</v>
      </c>
      <c r="Z19" s="50">
        <f t="shared" si="3"/>
        <v>1</v>
      </c>
    </row>
    <row r="20" spans="1:26" ht="13.5">
      <c r="A20" s="35">
        <v>43110</v>
      </c>
      <c r="B20" s="32" t="str">
        <f t="shared" si="0"/>
        <v>SRI</v>
      </c>
      <c r="C20" s="19">
        <v>0</v>
      </c>
      <c r="D20" s="83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4"/>
        <v>1</v>
      </c>
      <c r="Z20" s="50">
        <f t="shared" si="3"/>
        <v>1</v>
      </c>
    </row>
    <row r="21" spans="1:26" ht="13.5">
      <c r="A21" s="35">
        <v>43111</v>
      </c>
      <c r="B21" s="32" t="str">
        <f t="shared" si="0"/>
        <v>ČET</v>
      </c>
      <c r="C21" s="19">
        <v>0</v>
      </c>
      <c r="D21" s="83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4"/>
        <v>1</v>
      </c>
      <c r="Z21" s="50">
        <f t="shared" si="3"/>
        <v>1</v>
      </c>
    </row>
    <row r="22" spans="1:26" ht="13.5">
      <c r="A22" s="35">
        <v>43112</v>
      </c>
      <c r="B22" s="32" t="str">
        <f t="shared" si="0"/>
        <v>PET</v>
      </c>
      <c r="C22" s="19">
        <v>0</v>
      </c>
      <c r="D22" s="83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4"/>
        <v>1</v>
      </c>
      <c r="Z22" s="50">
        <f t="shared" si="3"/>
        <v>1</v>
      </c>
    </row>
    <row r="23" spans="1:26" ht="13.5">
      <c r="A23" s="35">
        <v>43113</v>
      </c>
      <c r="B23" s="32" t="str">
        <f t="shared" si="0"/>
        <v>SUB</v>
      </c>
      <c r="C23" s="19">
        <v>0</v>
      </c>
      <c r="D23" s="83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4"/>
        <v>1</v>
      </c>
      <c r="Z23" s="50">
        <f t="shared" si="3"/>
        <v>1</v>
      </c>
    </row>
    <row r="24" spans="1:26" ht="13.5">
      <c r="A24" s="35">
        <v>43114</v>
      </c>
      <c r="B24" s="32" t="str">
        <f t="shared" si="0"/>
        <v>NED</v>
      </c>
      <c r="C24" s="19">
        <v>0</v>
      </c>
      <c r="D24" s="83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4"/>
        <v>1</v>
      </c>
      <c r="Z24" s="50">
        <f t="shared" si="3"/>
        <v>1</v>
      </c>
    </row>
    <row r="25" spans="1:26" ht="13.5">
      <c r="A25" s="35">
        <v>43115</v>
      </c>
      <c r="B25" s="32" t="str">
        <f t="shared" si="0"/>
        <v>PON</v>
      </c>
      <c r="C25" s="19">
        <v>0</v>
      </c>
      <c r="D25" s="83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4"/>
        <v>1</v>
      </c>
      <c r="Z25" s="50">
        <f t="shared" si="3"/>
        <v>1</v>
      </c>
    </row>
    <row r="26" spans="1:26" ht="13.5">
      <c r="A26" s="35">
        <v>43116</v>
      </c>
      <c r="B26" s="32" t="str">
        <f t="shared" si="0"/>
        <v>UTO</v>
      </c>
      <c r="C26" s="19">
        <v>0</v>
      </c>
      <c r="D26" s="83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4"/>
        <v>1</v>
      </c>
      <c r="Z26" s="50">
        <f t="shared" si="3"/>
        <v>1</v>
      </c>
    </row>
    <row r="27" spans="1:26" ht="13.5">
      <c r="A27" s="35">
        <v>43117</v>
      </c>
      <c r="B27" s="32" t="str">
        <f t="shared" si="0"/>
        <v>SRI</v>
      </c>
      <c r="C27" s="19">
        <v>0</v>
      </c>
      <c r="D27" s="83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4"/>
        <v>1</v>
      </c>
      <c r="Z27" s="50">
        <f t="shared" si="3"/>
        <v>1</v>
      </c>
    </row>
    <row r="28" spans="1:26" ht="13.5">
      <c r="A28" s="35">
        <v>43118</v>
      </c>
      <c r="B28" s="32" t="str">
        <f t="shared" si="0"/>
        <v>ČET</v>
      </c>
      <c r="C28" s="19">
        <v>0</v>
      </c>
      <c r="D28" s="83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4"/>
        <v>1</v>
      </c>
      <c r="Z28" s="50">
        <f t="shared" si="3"/>
        <v>1</v>
      </c>
    </row>
    <row r="29" spans="1:26" ht="13.5">
      <c r="A29" s="35">
        <v>43119</v>
      </c>
      <c r="B29" s="32" t="str">
        <f t="shared" si="0"/>
        <v>PET</v>
      </c>
      <c r="C29" s="19">
        <v>0</v>
      </c>
      <c r="D29" s="83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4"/>
        <v>1</v>
      </c>
      <c r="Z29" s="50">
        <f t="shared" si="3"/>
        <v>1</v>
      </c>
    </row>
    <row r="30" spans="1:26" ht="13.5">
      <c r="A30" s="35">
        <v>43120</v>
      </c>
      <c r="B30" s="32" t="str">
        <f t="shared" si="0"/>
        <v>SUB</v>
      </c>
      <c r="C30" s="19">
        <v>0</v>
      </c>
      <c r="D30" s="83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4"/>
        <v>1</v>
      </c>
      <c r="Z30" s="50">
        <f t="shared" si="3"/>
        <v>1</v>
      </c>
    </row>
    <row r="31" spans="1:26" ht="13.5">
      <c r="A31" s="35">
        <v>43121</v>
      </c>
      <c r="B31" s="32" t="str">
        <f t="shared" si="0"/>
        <v>NED</v>
      </c>
      <c r="C31" s="19">
        <v>0</v>
      </c>
      <c r="D31" s="83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4"/>
        <v>1</v>
      </c>
      <c r="Z31" s="50">
        <f t="shared" si="3"/>
        <v>1</v>
      </c>
    </row>
    <row r="32" spans="1:26" ht="13.5">
      <c r="A32" s="35">
        <v>43122</v>
      </c>
      <c r="B32" s="32" t="str">
        <f t="shared" si="0"/>
        <v>PON</v>
      </c>
      <c r="C32" s="19">
        <v>0</v>
      </c>
      <c r="D32" s="83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4"/>
        <v>1</v>
      </c>
      <c r="Z32" s="50">
        <f t="shared" si="3"/>
        <v>1</v>
      </c>
    </row>
    <row r="33" spans="1:26" ht="13.5">
      <c r="A33" s="35">
        <v>43123</v>
      </c>
      <c r="B33" s="32" t="str">
        <f t="shared" si="0"/>
        <v>UTO</v>
      </c>
      <c r="C33" s="19">
        <v>0</v>
      </c>
      <c r="D33" s="83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4"/>
        <v>1</v>
      </c>
      <c r="Z33" s="50">
        <f t="shared" si="3"/>
        <v>1</v>
      </c>
    </row>
    <row r="34" spans="1:26" ht="13.5">
      <c r="A34" s="35">
        <v>43124</v>
      </c>
      <c r="B34" s="32" t="str">
        <f t="shared" si="0"/>
        <v>SRI</v>
      </c>
      <c r="C34" s="19">
        <v>0</v>
      </c>
      <c r="D34" s="83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4"/>
        <v>1</v>
      </c>
      <c r="Z34" s="50">
        <f t="shared" si="3"/>
        <v>1</v>
      </c>
    </row>
    <row r="35" spans="1:26" ht="13.5">
      <c r="A35" s="35">
        <v>43125</v>
      </c>
      <c r="B35" s="32" t="str">
        <f t="shared" si="0"/>
        <v>ČET</v>
      </c>
      <c r="C35" s="19">
        <v>0</v>
      </c>
      <c r="D35" s="83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4"/>
        <v>1</v>
      </c>
      <c r="Z35" s="50">
        <f t="shared" si="3"/>
        <v>1</v>
      </c>
    </row>
    <row r="36" spans="1:26" ht="13.5">
      <c r="A36" s="35">
        <v>43126</v>
      </c>
      <c r="B36" s="32" t="str">
        <f t="shared" si="0"/>
        <v>PET</v>
      </c>
      <c r="C36" s="19">
        <v>0</v>
      </c>
      <c r="D36" s="83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4"/>
        <v>1</v>
      </c>
      <c r="Z36" s="50">
        <f t="shared" si="3"/>
        <v>1</v>
      </c>
    </row>
    <row r="37" spans="1:26" ht="13.5">
      <c r="A37" s="35">
        <v>43127</v>
      </c>
      <c r="B37" s="32" t="str">
        <f t="shared" si="0"/>
        <v>SUB</v>
      </c>
      <c r="C37" s="19">
        <v>0</v>
      </c>
      <c r="D37" s="83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4"/>
        <v>1</v>
      </c>
      <c r="Z37" s="50">
        <f t="shared" si="3"/>
        <v>1</v>
      </c>
    </row>
    <row r="38" spans="1:26" ht="13.5">
      <c r="A38" s="35">
        <v>43128</v>
      </c>
      <c r="B38" s="32" t="str">
        <f t="shared" si="0"/>
        <v>NED</v>
      </c>
      <c r="C38" s="19">
        <v>0</v>
      </c>
      <c r="D38" s="83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4"/>
        <v>1</v>
      </c>
      <c r="Z38" s="50">
        <f t="shared" si="3"/>
        <v>1</v>
      </c>
    </row>
    <row r="39" spans="1:26" ht="13.5">
      <c r="A39" s="35">
        <v>43129</v>
      </c>
      <c r="B39" s="32" t="str">
        <f t="shared" si="0"/>
        <v>PON</v>
      </c>
      <c r="C39" s="19">
        <v>0</v>
      </c>
      <c r="D39" s="83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4"/>
        <v>1</v>
      </c>
      <c r="Z39" s="50">
        <f t="shared" si="3"/>
        <v>1</v>
      </c>
    </row>
    <row r="40" spans="1:26" ht="13.5">
      <c r="A40" s="35">
        <v>43130</v>
      </c>
      <c r="B40" s="32" t="str">
        <f t="shared" si="0"/>
        <v>UTO</v>
      </c>
      <c r="C40" s="19">
        <v>0</v>
      </c>
      <c r="D40" s="83">
        <v>0</v>
      </c>
      <c r="E40" s="16">
        <f t="shared" si="1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0">
        <v>0</v>
      </c>
      <c r="L40" s="19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40">
        <v>0</v>
      </c>
      <c r="X40" s="44">
        <f t="shared" si="2"/>
        <v>0</v>
      </c>
      <c r="Y40" s="47">
        <f t="shared" si="4"/>
        <v>1</v>
      </c>
      <c r="Z40" s="50">
        <f t="shared" si="3"/>
        <v>1</v>
      </c>
    </row>
    <row r="41" spans="1:26" ht="13.5">
      <c r="A41" s="36">
        <v>43131</v>
      </c>
      <c r="B41" s="33" t="str">
        <f t="shared" si="0"/>
        <v>SRI</v>
      </c>
      <c r="C41" s="21">
        <v>0</v>
      </c>
      <c r="D41" s="29">
        <v>0</v>
      </c>
      <c r="E41" s="23">
        <f t="shared" si="1"/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>
        <v>0</v>
      </c>
      <c r="L41" s="21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41">
        <v>0</v>
      </c>
      <c r="X41" s="45">
        <f t="shared" si="2"/>
        <v>0</v>
      </c>
      <c r="Y41" s="48">
        <f t="shared" si="4"/>
        <v>1</v>
      </c>
      <c r="Z41" s="51">
        <f t="shared" si="3"/>
        <v>1</v>
      </c>
    </row>
    <row r="42" spans="1:26" ht="13.5">
      <c r="A42" s="146" t="s">
        <v>65</v>
      </c>
      <c r="B42" s="107"/>
      <c r="C42" s="28"/>
      <c r="D42" s="29"/>
      <c r="E42" s="30">
        <f aca="true" t="shared" si="5" ref="E42:M42">SUM(E11:E41)</f>
        <v>0</v>
      </c>
      <c r="F42" s="29">
        <f t="shared" si="5"/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29">
        <f t="shared" si="5"/>
        <v>0</v>
      </c>
      <c r="K42" s="29">
        <f t="shared" si="5"/>
        <v>0</v>
      </c>
      <c r="L42" s="28">
        <f t="shared" si="5"/>
        <v>0</v>
      </c>
      <c r="M42" s="29">
        <f t="shared" si="5"/>
        <v>0</v>
      </c>
      <c r="N42" s="29">
        <f aca="true" t="shared" si="6" ref="N42:W42">SUM(N11:N41)</f>
        <v>0</v>
      </c>
      <c r="O42" s="29">
        <f t="shared" si="6"/>
        <v>0</v>
      </c>
      <c r="P42" s="29">
        <f t="shared" si="6"/>
        <v>0</v>
      </c>
      <c r="Q42" s="29">
        <f t="shared" si="6"/>
        <v>0</v>
      </c>
      <c r="R42" s="29">
        <f t="shared" si="6"/>
        <v>0</v>
      </c>
      <c r="S42" s="29">
        <f t="shared" si="6"/>
        <v>0</v>
      </c>
      <c r="T42" s="29">
        <f t="shared" si="6"/>
        <v>0</v>
      </c>
      <c r="U42" s="29">
        <f t="shared" si="6"/>
        <v>0</v>
      </c>
      <c r="V42" s="29">
        <f t="shared" si="6"/>
        <v>0</v>
      </c>
      <c r="W42" s="29">
        <f t="shared" si="6"/>
        <v>0</v>
      </c>
      <c r="X42" s="42">
        <f>SUM(X11:X41)</f>
        <v>0</v>
      </c>
      <c r="Y42" s="37">
        <f>SUM(Y11:Y41)</f>
        <v>31</v>
      </c>
      <c r="Z42" s="52">
        <f>SUM(Z11:Z41)</f>
        <v>31</v>
      </c>
    </row>
  </sheetData>
  <sheetProtection password="D98E" sheet="1"/>
  <protectedRanges>
    <protectedRange sqref="A3" name="Range4"/>
    <protectedRange sqref="L11:W41" name="Range3"/>
    <protectedRange sqref="F11:K41" name="Range2"/>
    <protectedRange sqref="C11:D41" name="Range1"/>
  </protectedRanges>
  <mergeCells count="58">
    <mergeCell ref="A8:A10"/>
    <mergeCell ref="W5:X5"/>
    <mergeCell ref="W6:X6"/>
    <mergeCell ref="W7:X7"/>
    <mergeCell ref="A42:B42"/>
    <mergeCell ref="S1:V1"/>
    <mergeCell ref="S2:V2"/>
    <mergeCell ref="S3:V3"/>
    <mergeCell ref="S4:V4"/>
    <mergeCell ref="S5:V5"/>
    <mergeCell ref="S6:V6"/>
    <mergeCell ref="S7:V7"/>
    <mergeCell ref="A3:C6"/>
    <mergeCell ref="B8:B10"/>
    <mergeCell ref="R1:R7"/>
    <mergeCell ref="V9:V10"/>
    <mergeCell ref="D3:H3"/>
    <mergeCell ref="D4:H4"/>
    <mergeCell ref="D5:H5"/>
    <mergeCell ref="D6:H6"/>
    <mergeCell ref="W9:W10"/>
    <mergeCell ref="I4:K4"/>
    <mergeCell ref="W1:X1"/>
    <mergeCell ref="W2:X2"/>
    <mergeCell ref="W3:X3"/>
    <mergeCell ref="W4:X4"/>
    <mergeCell ref="I3:K3"/>
    <mergeCell ref="I5:K5"/>
    <mergeCell ref="L5:Q5"/>
    <mergeCell ref="I6:K6"/>
    <mergeCell ref="L6:Q6"/>
    <mergeCell ref="Y8:Y10"/>
    <mergeCell ref="Z8:Z10"/>
    <mergeCell ref="H9:H10"/>
    <mergeCell ref="I9:I10"/>
    <mergeCell ref="L8:W8"/>
    <mergeCell ref="C8:K8"/>
    <mergeCell ref="X8:X10"/>
    <mergeCell ref="U9:U10"/>
    <mergeCell ref="D9:D10"/>
    <mergeCell ref="A1:Q1"/>
    <mergeCell ref="L9:L10"/>
    <mergeCell ref="M9:M10"/>
    <mergeCell ref="P9:P10"/>
    <mergeCell ref="Q9:Q10"/>
    <mergeCell ref="C9:C10"/>
    <mergeCell ref="F9:F10"/>
    <mergeCell ref="L3:Q3"/>
    <mergeCell ref="L4:Q4"/>
    <mergeCell ref="G9:G10"/>
    <mergeCell ref="E9:E10"/>
    <mergeCell ref="T9:T10"/>
    <mergeCell ref="R9:R10"/>
    <mergeCell ref="J9:J10"/>
    <mergeCell ref="K9:K10"/>
    <mergeCell ref="S9:S10"/>
    <mergeCell ref="N9:N10"/>
    <mergeCell ref="O9:O10"/>
  </mergeCells>
  <conditionalFormatting sqref="C42:K42 L11:M42 N11:V41 N42:W42 Y42:Z42 A11:J41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1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1 X11:X42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1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2">
    <dataValidation type="time" allowBlank="1" showInputMessage="1" showErrorMessage="1" sqref="X42:Z42 F11:W42 C11:C42 D42">
      <formula1>0</formula1>
      <formula2>0.9993055555555556</formula2>
    </dataValidation>
    <dataValidation type="date" operator="lessThan" allowBlank="1" showInputMessage="1" showErrorMessage="1" sqref="D11:D41">
      <formula1>91313</formula1>
    </dataValidation>
  </dataValidations>
  <printOptions/>
  <pageMargins left="0.18" right="0.2" top="0.17" bottom="0.21" header="0.16" footer="0.21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zoomScale="115" zoomScaleNormal="115" zoomScalePageLayoutView="0" workbookViewId="0" topLeftCell="A7">
      <selection activeCell="C11" sqref="C11"/>
    </sheetView>
  </sheetViews>
  <sheetFormatPr defaultColWidth="9.140625" defaultRowHeight="12.75"/>
  <cols>
    <col min="1" max="1" width="7.2812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E39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F39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M39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N39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veljača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L39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G39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43132</v>
      </c>
      <c r="B11" s="31" t="str">
        <f aca="true" t="shared" si="0" ref="B11:B38">UPPER(TEXT(A11,"DDD"))</f>
        <v>ČET</v>
      </c>
      <c r="C11" s="17">
        <v>0</v>
      </c>
      <c r="D11" s="13">
        <v>0</v>
      </c>
      <c r="E11" s="14">
        <f aca="true" t="shared" si="1" ref="E11:E37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37">IF((SUM(C11:W11)&lt;&gt;"00:00"+0),("24:00"+0-SUM(E11:W11)),"0:00"+0)</f>
        <v>0</v>
      </c>
      <c r="Y11" s="46">
        <f aca="true" t="shared" si="3" ref="Y11:Y37">IF((SUM(C11:W11)&lt;&gt;"00:00"+0),"0:00"+0,"24:00"+0)</f>
        <v>1</v>
      </c>
      <c r="Z11" s="49">
        <f aca="true" t="shared" si="4" ref="Z11:Z37">SUM(E11:Y11)+0</f>
        <v>1</v>
      </c>
    </row>
    <row r="12" spans="1:26" ht="13.5">
      <c r="A12" s="35">
        <v>43133</v>
      </c>
      <c r="B12" s="32" t="str">
        <f t="shared" si="0"/>
        <v>PET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43134</v>
      </c>
      <c r="B13" s="32" t="str">
        <f t="shared" si="0"/>
        <v>SUB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43135</v>
      </c>
      <c r="B14" s="32" t="str">
        <f t="shared" si="0"/>
        <v>NED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43136</v>
      </c>
      <c r="B15" s="32" t="str">
        <f t="shared" si="0"/>
        <v>PON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43137</v>
      </c>
      <c r="B16" s="32" t="str">
        <f t="shared" si="0"/>
        <v>UTO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43138</v>
      </c>
      <c r="B17" s="32" t="str">
        <f t="shared" si="0"/>
        <v>SRI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43139</v>
      </c>
      <c r="B18" s="32" t="str">
        <f t="shared" si="0"/>
        <v>ČET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43140</v>
      </c>
      <c r="B19" s="32" t="str">
        <f t="shared" si="0"/>
        <v>PET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43141</v>
      </c>
      <c r="B20" s="32" t="str">
        <f t="shared" si="0"/>
        <v>SUB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43142</v>
      </c>
      <c r="B21" s="32" t="str">
        <f t="shared" si="0"/>
        <v>NED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43143</v>
      </c>
      <c r="B22" s="32" t="str">
        <f t="shared" si="0"/>
        <v>PON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43144</v>
      </c>
      <c r="B23" s="32" t="str">
        <f t="shared" si="0"/>
        <v>UTO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43145</v>
      </c>
      <c r="B24" s="32" t="str">
        <f t="shared" si="0"/>
        <v>SRI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43146</v>
      </c>
      <c r="B25" s="32" t="str">
        <f t="shared" si="0"/>
        <v>ČET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43147</v>
      </c>
      <c r="B26" s="32" t="str">
        <f t="shared" si="0"/>
        <v>PET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43148</v>
      </c>
      <c r="B27" s="32" t="str">
        <f t="shared" si="0"/>
        <v>SUB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43149</v>
      </c>
      <c r="B28" s="32" t="str">
        <f t="shared" si="0"/>
        <v>NED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43150</v>
      </c>
      <c r="B29" s="32" t="str">
        <f t="shared" si="0"/>
        <v>PON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43151</v>
      </c>
      <c r="B30" s="32" t="str">
        <f t="shared" si="0"/>
        <v>UTO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43152</v>
      </c>
      <c r="B31" s="32" t="str">
        <f t="shared" si="0"/>
        <v>SRI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43153</v>
      </c>
      <c r="B32" s="32" t="str">
        <f t="shared" si="0"/>
        <v>ČET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43154</v>
      </c>
      <c r="B33" s="32" t="str">
        <f t="shared" si="0"/>
        <v>PET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43155</v>
      </c>
      <c r="B34" s="32" t="str">
        <f t="shared" si="0"/>
        <v>SUB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43156</v>
      </c>
      <c r="B35" s="32" t="str">
        <f t="shared" si="0"/>
        <v>NED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43157</v>
      </c>
      <c r="B36" s="32" t="str">
        <f t="shared" si="0"/>
        <v>PON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43158</v>
      </c>
      <c r="B37" s="32" t="str">
        <f t="shared" si="0"/>
        <v>UTO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6">
        <v>43159</v>
      </c>
      <c r="B38" s="33" t="str">
        <f t="shared" si="0"/>
        <v>SRI</v>
      </c>
      <c r="C38" s="21">
        <v>0</v>
      </c>
      <c r="D38" s="22">
        <v>0</v>
      </c>
      <c r="E38" s="23">
        <f>D38-C38</f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4">
        <v>0</v>
      </c>
      <c r="L38" s="21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41">
        <v>0</v>
      </c>
      <c r="X38" s="45">
        <f>IF((SUM(C38:W38)&lt;&gt;"00:00"+0),("24:00"+0-SUM(E38:W38)),"0:00"+0)</f>
        <v>0</v>
      </c>
      <c r="Y38" s="48">
        <f>IF((SUM(C38:W38)&lt;&gt;"00:00"+0),"0:00"+0,"24:00"+0)</f>
        <v>1</v>
      </c>
      <c r="Z38" s="51">
        <f>SUM(E38:Y38)+0</f>
        <v>1</v>
      </c>
    </row>
    <row r="39" spans="1:26" ht="13.5">
      <c r="A39" s="146" t="s">
        <v>65</v>
      </c>
      <c r="B39" s="148"/>
      <c r="C39" s="42"/>
      <c r="D39" s="37"/>
      <c r="E39" s="53">
        <f aca="true" t="shared" si="5" ref="E39:Z39">SUM(E11:E38)</f>
        <v>0</v>
      </c>
      <c r="F39" s="37">
        <f t="shared" si="5"/>
        <v>0</v>
      </c>
      <c r="G39" s="37">
        <f t="shared" si="5"/>
        <v>0</v>
      </c>
      <c r="H39" s="37">
        <f t="shared" si="5"/>
        <v>0</v>
      </c>
      <c r="I39" s="37">
        <f t="shared" si="5"/>
        <v>0</v>
      </c>
      <c r="J39" s="37">
        <f t="shared" si="5"/>
        <v>0</v>
      </c>
      <c r="K39" s="37">
        <f t="shared" si="5"/>
        <v>0</v>
      </c>
      <c r="L39" s="42">
        <f t="shared" si="5"/>
        <v>0</v>
      </c>
      <c r="M39" s="37">
        <f t="shared" si="5"/>
        <v>0</v>
      </c>
      <c r="N39" s="37">
        <f t="shared" si="5"/>
        <v>0</v>
      </c>
      <c r="O39" s="37">
        <f t="shared" si="5"/>
        <v>0</v>
      </c>
      <c r="P39" s="37">
        <f t="shared" si="5"/>
        <v>0</v>
      </c>
      <c r="Q39" s="37">
        <f t="shared" si="5"/>
        <v>0</v>
      </c>
      <c r="R39" s="37">
        <f t="shared" si="5"/>
        <v>0</v>
      </c>
      <c r="S39" s="37">
        <f t="shared" si="5"/>
        <v>0</v>
      </c>
      <c r="T39" s="37">
        <f t="shared" si="5"/>
        <v>0</v>
      </c>
      <c r="U39" s="37">
        <f t="shared" si="5"/>
        <v>0</v>
      </c>
      <c r="V39" s="37">
        <f t="shared" si="5"/>
        <v>0</v>
      </c>
      <c r="W39" s="37">
        <f t="shared" si="5"/>
        <v>0</v>
      </c>
      <c r="X39" s="42">
        <f t="shared" si="5"/>
        <v>0</v>
      </c>
      <c r="Y39" s="37">
        <f t="shared" si="5"/>
        <v>28</v>
      </c>
      <c r="Z39" s="52">
        <f t="shared" si="5"/>
        <v>28</v>
      </c>
    </row>
  </sheetData>
  <sheetProtection password="D98E" sheet="1"/>
  <protectedRanges>
    <protectedRange sqref="A3" name="Range3"/>
    <protectedRange sqref="C11:D38" name="Range1"/>
    <protectedRange sqref="F11:W38" name="Range2"/>
  </protectedRanges>
  <mergeCells count="58">
    <mergeCell ref="T9:T10"/>
    <mergeCell ref="L9:L10"/>
    <mergeCell ref="E9:E10"/>
    <mergeCell ref="H9:H10"/>
    <mergeCell ref="W5:X5"/>
    <mergeCell ref="W6:X6"/>
    <mergeCell ref="W7:X7"/>
    <mergeCell ref="I6:K6"/>
    <mergeCell ref="L6:Q6"/>
    <mergeCell ref="W9:W10"/>
    <mergeCell ref="N9:N10"/>
    <mergeCell ref="L5:Q5"/>
    <mergeCell ref="R9:R10"/>
    <mergeCell ref="J9:J10"/>
    <mergeCell ref="Y8:Y10"/>
    <mergeCell ref="Z8:Z10"/>
    <mergeCell ref="M9:M10"/>
    <mergeCell ref="O9:O10"/>
    <mergeCell ref="U9:U10"/>
    <mergeCell ref="P9:P10"/>
    <mergeCell ref="X8:X10"/>
    <mergeCell ref="I9:I10"/>
    <mergeCell ref="A8:A10"/>
    <mergeCell ref="C9:C10"/>
    <mergeCell ref="F9:F10"/>
    <mergeCell ref="I3:K3"/>
    <mergeCell ref="I4:K4"/>
    <mergeCell ref="I5:K5"/>
    <mergeCell ref="B8:B10"/>
    <mergeCell ref="R1:R7"/>
    <mergeCell ref="A39:B39"/>
    <mergeCell ref="S1:V1"/>
    <mergeCell ref="S2:V2"/>
    <mergeCell ref="S3:V3"/>
    <mergeCell ref="S4:V4"/>
    <mergeCell ref="S5:V5"/>
    <mergeCell ref="K9:K10"/>
    <mergeCell ref="Q9:Q10"/>
    <mergeCell ref="A3:C6"/>
    <mergeCell ref="D3:H3"/>
    <mergeCell ref="S7:V7"/>
    <mergeCell ref="A1:Q1"/>
    <mergeCell ref="S9:S10"/>
    <mergeCell ref="V9:V10"/>
    <mergeCell ref="G9:G10"/>
    <mergeCell ref="D9:D10"/>
    <mergeCell ref="C8:K8"/>
    <mergeCell ref="L8:W8"/>
    <mergeCell ref="W1:X1"/>
    <mergeCell ref="W2:X2"/>
    <mergeCell ref="W3:X3"/>
    <mergeCell ref="W4:X4"/>
    <mergeCell ref="D6:H6"/>
    <mergeCell ref="S6:V6"/>
    <mergeCell ref="D4:H4"/>
    <mergeCell ref="D5:H5"/>
    <mergeCell ref="L3:Q3"/>
    <mergeCell ref="L4:Q4"/>
  </mergeCells>
  <conditionalFormatting sqref="Y39:Z39 C39:W39 L11:V37 A38:B38 A11:J37">
    <cfRule type="expression" priority="13" dxfId="3" stopIfTrue="1">
      <formula>COUNTIF(blagdani,A11)&gt;0</formula>
    </cfRule>
    <cfRule type="expression" priority="14" dxfId="0" stopIfTrue="1">
      <formula>COUNTIF(B11,"NED")&gt;0</formula>
    </cfRule>
    <cfRule type="expression" priority="15" dxfId="1" stopIfTrue="1">
      <formula>COUNTIF(B11,"SUB")&gt;0</formula>
    </cfRule>
  </conditionalFormatting>
  <conditionalFormatting sqref="K11:K37">
    <cfRule type="expression" priority="16" dxfId="3" stopIfTrue="1">
      <formula>COUNTIF(blagdani,K11)&gt;0</formula>
    </cfRule>
    <cfRule type="expression" priority="17" dxfId="0" stopIfTrue="1">
      <formula>COUNTIF(#REF!,"NED")&gt;0</formula>
    </cfRule>
    <cfRule type="expression" priority="18" dxfId="1" stopIfTrue="1">
      <formula>COUNTIF(#REF!,"SUB")&gt;0</formula>
    </cfRule>
  </conditionalFormatting>
  <conditionalFormatting sqref="W11:X37 X39">
    <cfRule type="expression" priority="19" dxfId="3" stopIfTrue="1">
      <formula>COUNTIF(blagdani,W11)&gt;0</formula>
    </cfRule>
    <cfRule type="expression" priority="20" dxfId="0" stopIfTrue="1">
      <formula>COUNTIF(Z11,"NED")&gt;0</formula>
    </cfRule>
    <cfRule type="expression" priority="21" dxfId="1" stopIfTrue="1">
      <formula>COUNTIF(Z11,"SUB")&gt;0</formula>
    </cfRule>
  </conditionalFormatting>
  <conditionalFormatting sqref="Y11:Y37">
    <cfRule type="expression" priority="22" dxfId="3" stopIfTrue="1">
      <formula>COUNTIF(blagdani,Y11)&gt;0</formula>
    </cfRule>
    <cfRule type="expression" priority="23" dxfId="0" stopIfTrue="1">
      <formula>COUNTIF(AA11,"NED")&gt;0</formula>
    </cfRule>
    <cfRule type="expression" priority="24" dxfId="1" stopIfTrue="1">
      <formula>COUNTIF(AA11,"SUB")&gt;0</formula>
    </cfRule>
  </conditionalFormatting>
  <conditionalFormatting sqref="L38:V38 C38:J38">
    <cfRule type="expression" priority="1" dxfId="3" stopIfTrue="1">
      <formula>COUNTIF(blagdani,C38)&gt;0</formula>
    </cfRule>
    <cfRule type="expression" priority="2" dxfId="0" stopIfTrue="1">
      <formula>COUNTIF(D38,"NED")&gt;0</formula>
    </cfRule>
    <cfRule type="expression" priority="3" dxfId="1" stopIfTrue="1">
      <formula>COUNTIF(D38,"SUB")&gt;0</formula>
    </cfRule>
  </conditionalFormatting>
  <conditionalFormatting sqref="K38">
    <cfRule type="expression" priority="4" dxfId="3" stopIfTrue="1">
      <formula>COUNTIF(blagdani,K38)&gt;0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38:X38">
    <cfRule type="expression" priority="7" dxfId="3" stopIfTrue="1">
      <formula>COUNTIF(blagdani,W38)&gt;0</formula>
    </cfRule>
    <cfRule type="expression" priority="8" dxfId="0" stopIfTrue="1">
      <formula>COUNTIF(Z38,"NED")&gt;0</formula>
    </cfRule>
    <cfRule type="expression" priority="9" dxfId="1" stopIfTrue="1">
      <formula>COUNTIF(Z38,"SUB")&gt;0</formula>
    </cfRule>
  </conditionalFormatting>
  <conditionalFormatting sqref="Y38">
    <cfRule type="expression" priority="10" dxfId="3" stopIfTrue="1">
      <formula>COUNTIF(blagdani,Y38)&gt;0</formula>
    </cfRule>
    <cfRule type="expression" priority="11" dxfId="0" stopIfTrue="1">
      <formula>COUNTIF(AA38,"NED")&gt;0</formula>
    </cfRule>
    <cfRule type="expression" priority="12" dxfId="1" stopIfTrue="1">
      <formula>COUNTIF(AA38,"SUB")&gt;0</formula>
    </cfRule>
  </conditionalFormatting>
  <dataValidations count="1">
    <dataValidation type="time" allowBlank="1" showInputMessage="1" showErrorMessage="1" sqref="X39:Z39 F11:W39 C11:D39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2812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E42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F42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M42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N42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ožujak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L42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G42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43160</v>
      </c>
      <c r="B11" s="31" t="str">
        <f aca="true" t="shared" si="0" ref="B11:B41">UPPER(TEXT(A11,"DDD"))</f>
        <v>ČET</v>
      </c>
      <c r="C11" s="17">
        <v>0</v>
      </c>
      <c r="D11" s="13">
        <v>0</v>
      </c>
      <c r="E11" s="14">
        <f aca="true" t="shared" si="1" ref="E11:E41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1">IF((SUM(C11:W11)&lt;&gt;"00:00"+0),("24:00"+0-SUM(E11:W11)),"0:00"+0)</f>
        <v>0</v>
      </c>
      <c r="Y11" s="46">
        <f aca="true" t="shared" si="3" ref="Y11:Y41">IF((SUM(C11:W11)&lt;&gt;"00:00"+0),"0:00"+0,"24:00"+0)</f>
        <v>1</v>
      </c>
      <c r="Z11" s="49">
        <f aca="true" t="shared" si="4" ref="Z11:Z41">SUM(E11:Y11)+0</f>
        <v>1</v>
      </c>
    </row>
    <row r="12" spans="1:26" ht="13.5">
      <c r="A12" s="35">
        <v>43161</v>
      </c>
      <c r="B12" s="32" t="str">
        <f t="shared" si="0"/>
        <v>PET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43162</v>
      </c>
      <c r="B13" s="32" t="str">
        <f t="shared" si="0"/>
        <v>SUB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43163</v>
      </c>
      <c r="B14" s="32" t="str">
        <f t="shared" si="0"/>
        <v>NED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43164</v>
      </c>
      <c r="B15" s="32" t="str">
        <f t="shared" si="0"/>
        <v>PON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43165</v>
      </c>
      <c r="B16" s="32" t="str">
        <f t="shared" si="0"/>
        <v>UTO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43166</v>
      </c>
      <c r="B17" s="32" t="str">
        <f t="shared" si="0"/>
        <v>SRI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43167</v>
      </c>
      <c r="B18" s="32" t="str">
        <f t="shared" si="0"/>
        <v>ČET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43168</v>
      </c>
      <c r="B19" s="32" t="str">
        <f t="shared" si="0"/>
        <v>PET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43169</v>
      </c>
      <c r="B20" s="32" t="str">
        <f t="shared" si="0"/>
        <v>SUB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43170</v>
      </c>
      <c r="B21" s="32" t="str">
        <f t="shared" si="0"/>
        <v>NED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43171</v>
      </c>
      <c r="B22" s="32" t="str">
        <f t="shared" si="0"/>
        <v>PON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43172</v>
      </c>
      <c r="B23" s="32" t="str">
        <f t="shared" si="0"/>
        <v>UTO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43173</v>
      </c>
      <c r="B24" s="32" t="str">
        <f t="shared" si="0"/>
        <v>SRI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43174</v>
      </c>
      <c r="B25" s="32" t="str">
        <f t="shared" si="0"/>
        <v>ČET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43175</v>
      </c>
      <c r="B26" s="32" t="str">
        <f t="shared" si="0"/>
        <v>PET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43176</v>
      </c>
      <c r="B27" s="32" t="str">
        <f t="shared" si="0"/>
        <v>SUB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43177</v>
      </c>
      <c r="B28" s="32" t="str">
        <f t="shared" si="0"/>
        <v>NED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43178</v>
      </c>
      <c r="B29" s="32" t="str">
        <f t="shared" si="0"/>
        <v>PON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43179</v>
      </c>
      <c r="B30" s="32" t="str">
        <f t="shared" si="0"/>
        <v>UTO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43180</v>
      </c>
      <c r="B31" s="32" t="str">
        <f t="shared" si="0"/>
        <v>SRI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43181</v>
      </c>
      <c r="B32" s="32" t="str">
        <f t="shared" si="0"/>
        <v>ČET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43182</v>
      </c>
      <c r="B33" s="32" t="str">
        <f t="shared" si="0"/>
        <v>PET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43183</v>
      </c>
      <c r="B34" s="32" t="str">
        <f t="shared" si="0"/>
        <v>SUB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43184</v>
      </c>
      <c r="B35" s="32" t="str">
        <f t="shared" si="0"/>
        <v>NED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43185</v>
      </c>
      <c r="B36" s="32" t="str">
        <f t="shared" si="0"/>
        <v>PON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43186</v>
      </c>
      <c r="B37" s="32" t="str">
        <f t="shared" si="0"/>
        <v>UTO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43187</v>
      </c>
      <c r="B38" s="32" t="str">
        <f t="shared" si="0"/>
        <v>SRI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43188</v>
      </c>
      <c r="B39" s="32" t="str">
        <f t="shared" si="0"/>
        <v>ČET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5">
        <v>43189</v>
      </c>
      <c r="B40" s="32" t="str">
        <f t="shared" si="0"/>
        <v>PET</v>
      </c>
      <c r="C40" s="19">
        <v>0</v>
      </c>
      <c r="D40" s="15">
        <v>0</v>
      </c>
      <c r="E40" s="16">
        <f t="shared" si="1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0">
        <v>0</v>
      </c>
      <c r="L40" s="19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40">
        <v>0</v>
      </c>
      <c r="X40" s="44">
        <f t="shared" si="2"/>
        <v>0</v>
      </c>
      <c r="Y40" s="47">
        <f t="shared" si="3"/>
        <v>1</v>
      </c>
      <c r="Z40" s="50">
        <f t="shared" si="4"/>
        <v>1</v>
      </c>
    </row>
    <row r="41" spans="1:26" ht="13.5">
      <c r="A41" s="36">
        <v>43190</v>
      </c>
      <c r="B41" s="33" t="str">
        <f t="shared" si="0"/>
        <v>SUB</v>
      </c>
      <c r="C41" s="21">
        <v>0</v>
      </c>
      <c r="D41" s="22">
        <v>0</v>
      </c>
      <c r="E41" s="23">
        <f t="shared" si="1"/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>
        <v>0</v>
      </c>
      <c r="L41" s="21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41">
        <v>0</v>
      </c>
      <c r="X41" s="45">
        <f t="shared" si="2"/>
        <v>0</v>
      </c>
      <c r="Y41" s="48">
        <f t="shared" si="3"/>
        <v>1</v>
      </c>
      <c r="Z41" s="51">
        <f t="shared" si="4"/>
        <v>1</v>
      </c>
    </row>
    <row r="42" spans="1:26" ht="13.5">
      <c r="A42" s="146" t="s">
        <v>65</v>
      </c>
      <c r="B42" s="107"/>
      <c r="C42" s="28"/>
      <c r="D42" s="29"/>
      <c r="E42" s="30">
        <f aca="true" t="shared" si="5" ref="E42:Z42">SUM(E11:E41)</f>
        <v>0</v>
      </c>
      <c r="F42" s="29">
        <f t="shared" si="5"/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29">
        <f t="shared" si="5"/>
        <v>0</v>
      </c>
      <c r="K42" s="29">
        <f t="shared" si="5"/>
        <v>0</v>
      </c>
      <c r="L42" s="28">
        <f t="shared" si="5"/>
        <v>0</v>
      </c>
      <c r="M42" s="29">
        <f t="shared" si="5"/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  <c r="Q42" s="29">
        <f t="shared" si="5"/>
        <v>0</v>
      </c>
      <c r="R42" s="29">
        <f t="shared" si="5"/>
        <v>0</v>
      </c>
      <c r="S42" s="29">
        <f t="shared" si="5"/>
        <v>0</v>
      </c>
      <c r="T42" s="29">
        <f t="shared" si="5"/>
        <v>0</v>
      </c>
      <c r="U42" s="29">
        <f t="shared" si="5"/>
        <v>0</v>
      </c>
      <c r="V42" s="29">
        <f t="shared" si="5"/>
        <v>0</v>
      </c>
      <c r="W42" s="29">
        <f t="shared" si="5"/>
        <v>0</v>
      </c>
      <c r="X42" s="42">
        <f t="shared" si="5"/>
        <v>0</v>
      </c>
      <c r="Y42" s="37">
        <f t="shared" si="5"/>
        <v>31</v>
      </c>
      <c r="Z42" s="52">
        <f t="shared" si="5"/>
        <v>31</v>
      </c>
    </row>
  </sheetData>
  <sheetProtection password="D98E" sheet="1"/>
  <protectedRanges>
    <protectedRange sqref="F11:W41" name="Range2"/>
    <protectedRange sqref="C11:D41" name="Range1"/>
    <protectedRange sqref="A3" name="Range3"/>
  </protectedRanges>
  <mergeCells count="58">
    <mergeCell ref="T9:T10"/>
    <mergeCell ref="L9:L10"/>
    <mergeCell ref="E9:E10"/>
    <mergeCell ref="H9:H10"/>
    <mergeCell ref="W5:X5"/>
    <mergeCell ref="W6:X6"/>
    <mergeCell ref="W7:X7"/>
    <mergeCell ref="I6:K6"/>
    <mergeCell ref="L6:Q6"/>
    <mergeCell ref="W9:W10"/>
    <mergeCell ref="N9:N10"/>
    <mergeCell ref="L5:Q5"/>
    <mergeCell ref="R9:R10"/>
    <mergeCell ref="J9:J10"/>
    <mergeCell ref="Y8:Y10"/>
    <mergeCell ref="Z8:Z10"/>
    <mergeCell ref="M9:M10"/>
    <mergeCell ref="O9:O10"/>
    <mergeCell ref="U9:U10"/>
    <mergeCell ref="P9:P10"/>
    <mergeCell ref="X8:X10"/>
    <mergeCell ref="I9:I10"/>
    <mergeCell ref="A8:A10"/>
    <mergeCell ref="C9:C10"/>
    <mergeCell ref="F9:F10"/>
    <mergeCell ref="I3:K3"/>
    <mergeCell ref="I4:K4"/>
    <mergeCell ref="I5:K5"/>
    <mergeCell ref="B8:B10"/>
    <mergeCell ref="R1:R7"/>
    <mergeCell ref="A42:B42"/>
    <mergeCell ref="S1:V1"/>
    <mergeCell ref="S2:V2"/>
    <mergeCell ref="S3:V3"/>
    <mergeCell ref="S4:V4"/>
    <mergeCell ref="S5:V5"/>
    <mergeCell ref="K9:K10"/>
    <mergeCell ref="Q9:Q10"/>
    <mergeCell ref="A3:C6"/>
    <mergeCell ref="D3:H3"/>
    <mergeCell ref="S7:V7"/>
    <mergeCell ref="A1:Q1"/>
    <mergeCell ref="S9:S10"/>
    <mergeCell ref="V9:V10"/>
    <mergeCell ref="G9:G10"/>
    <mergeCell ref="D9:D10"/>
    <mergeCell ref="C8:K8"/>
    <mergeCell ref="L8:W8"/>
    <mergeCell ref="W1:X1"/>
    <mergeCell ref="W2:X2"/>
    <mergeCell ref="W3:X3"/>
    <mergeCell ref="W4:X4"/>
    <mergeCell ref="D6:H6"/>
    <mergeCell ref="S6:V6"/>
    <mergeCell ref="D4:H4"/>
    <mergeCell ref="D5:H5"/>
    <mergeCell ref="L3:Q3"/>
    <mergeCell ref="L4:Q4"/>
  </mergeCells>
  <conditionalFormatting sqref="Y42:Z42 C42:K42 L11:M42 N11:V41 N42:W42 A11:J41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1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1 X11:X42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1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C11:D42 F11:W42 X42:Z42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2812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E41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F41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M41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N41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travanj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L41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G41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43191</v>
      </c>
      <c r="B11" s="31" t="str">
        <f aca="true" t="shared" si="0" ref="B11:B40">UPPER(TEXT(A11,"DDD"))</f>
        <v>NED</v>
      </c>
      <c r="C11" s="17">
        <v>0</v>
      </c>
      <c r="D11" s="13">
        <v>0</v>
      </c>
      <c r="E11" s="14">
        <f aca="true" t="shared" si="1" ref="E11:E40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0">IF((SUM(C11:W11)&lt;&gt;"00:00"+0),("24:00"+0-SUM(E11:W11)),"0:00"+0)</f>
        <v>0</v>
      </c>
      <c r="Y11" s="46">
        <f aca="true" t="shared" si="3" ref="Y11:Y40">IF((SUM(C11:W11)&lt;&gt;"00:00"+0),"0:00"+0,"24:00"+0)</f>
        <v>1</v>
      </c>
      <c r="Z11" s="49">
        <f aca="true" t="shared" si="4" ref="Z11:Z40">SUM(E11:Y11)+0</f>
        <v>1</v>
      </c>
    </row>
    <row r="12" spans="1:26" ht="13.5">
      <c r="A12" s="35">
        <v>43192</v>
      </c>
      <c r="B12" s="32" t="str">
        <f t="shared" si="0"/>
        <v>PON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43193</v>
      </c>
      <c r="B13" s="32" t="str">
        <f t="shared" si="0"/>
        <v>UTO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43194</v>
      </c>
      <c r="B14" s="32" t="str">
        <f t="shared" si="0"/>
        <v>SRI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43195</v>
      </c>
      <c r="B15" s="32" t="str">
        <f t="shared" si="0"/>
        <v>ČET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43196</v>
      </c>
      <c r="B16" s="32" t="str">
        <f t="shared" si="0"/>
        <v>PET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43197</v>
      </c>
      <c r="B17" s="32" t="str">
        <f t="shared" si="0"/>
        <v>SUB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43198</v>
      </c>
      <c r="B18" s="32" t="str">
        <f t="shared" si="0"/>
        <v>NED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43199</v>
      </c>
      <c r="B19" s="32" t="str">
        <f t="shared" si="0"/>
        <v>PON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43200</v>
      </c>
      <c r="B20" s="32" t="str">
        <f t="shared" si="0"/>
        <v>UTO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43201</v>
      </c>
      <c r="B21" s="32" t="str">
        <f t="shared" si="0"/>
        <v>SRI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43202</v>
      </c>
      <c r="B22" s="32" t="str">
        <f t="shared" si="0"/>
        <v>ČET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43203</v>
      </c>
      <c r="B23" s="32" t="str">
        <f t="shared" si="0"/>
        <v>PET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43204</v>
      </c>
      <c r="B24" s="32" t="str">
        <f t="shared" si="0"/>
        <v>SUB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43205</v>
      </c>
      <c r="B25" s="32" t="str">
        <f t="shared" si="0"/>
        <v>NED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43206</v>
      </c>
      <c r="B26" s="32" t="str">
        <f t="shared" si="0"/>
        <v>PON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43207</v>
      </c>
      <c r="B27" s="32" t="str">
        <f t="shared" si="0"/>
        <v>UTO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43208</v>
      </c>
      <c r="B28" s="32" t="str">
        <f t="shared" si="0"/>
        <v>SRI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43209</v>
      </c>
      <c r="B29" s="32" t="str">
        <f t="shared" si="0"/>
        <v>ČET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43210</v>
      </c>
      <c r="B30" s="32" t="str">
        <f t="shared" si="0"/>
        <v>PET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43211</v>
      </c>
      <c r="B31" s="32" t="str">
        <f t="shared" si="0"/>
        <v>SUB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43212</v>
      </c>
      <c r="B32" s="32" t="str">
        <f t="shared" si="0"/>
        <v>NED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43213</v>
      </c>
      <c r="B33" s="32" t="str">
        <f t="shared" si="0"/>
        <v>PON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43214</v>
      </c>
      <c r="B34" s="32" t="str">
        <f t="shared" si="0"/>
        <v>UTO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43215</v>
      </c>
      <c r="B35" s="32" t="str">
        <f t="shared" si="0"/>
        <v>SRI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43216</v>
      </c>
      <c r="B36" s="32" t="str">
        <f t="shared" si="0"/>
        <v>ČET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43217</v>
      </c>
      <c r="B37" s="32" t="str">
        <f t="shared" si="0"/>
        <v>PET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43218</v>
      </c>
      <c r="B38" s="32" t="str">
        <f t="shared" si="0"/>
        <v>SUB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43219</v>
      </c>
      <c r="B39" s="32" t="str">
        <f t="shared" si="0"/>
        <v>NED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6">
        <v>43220</v>
      </c>
      <c r="B40" s="33" t="str">
        <f t="shared" si="0"/>
        <v>PON</v>
      </c>
      <c r="C40" s="21">
        <v>0</v>
      </c>
      <c r="D40" s="22">
        <v>0</v>
      </c>
      <c r="E40" s="23">
        <f t="shared" si="1"/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4">
        <v>0</v>
      </c>
      <c r="L40" s="21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41">
        <v>0</v>
      </c>
      <c r="X40" s="45">
        <f t="shared" si="2"/>
        <v>0</v>
      </c>
      <c r="Y40" s="48">
        <f t="shared" si="3"/>
        <v>1</v>
      </c>
      <c r="Z40" s="51">
        <f t="shared" si="4"/>
        <v>1</v>
      </c>
    </row>
    <row r="41" spans="1:26" ht="13.5">
      <c r="A41" s="146" t="s">
        <v>65</v>
      </c>
      <c r="B41" s="148"/>
      <c r="C41" s="42"/>
      <c r="D41" s="37"/>
      <c r="E41" s="53">
        <f aca="true" t="shared" si="5" ref="E41:Z41">SUM(E11:E40)</f>
        <v>0</v>
      </c>
      <c r="F41" s="37">
        <f t="shared" si="5"/>
        <v>0</v>
      </c>
      <c r="G41" s="37">
        <f t="shared" si="5"/>
        <v>0</v>
      </c>
      <c r="H41" s="37">
        <f t="shared" si="5"/>
        <v>0</v>
      </c>
      <c r="I41" s="37">
        <f t="shared" si="5"/>
        <v>0</v>
      </c>
      <c r="J41" s="37">
        <f t="shared" si="5"/>
        <v>0</v>
      </c>
      <c r="K41" s="37">
        <f t="shared" si="5"/>
        <v>0</v>
      </c>
      <c r="L41" s="42">
        <f t="shared" si="5"/>
        <v>0</v>
      </c>
      <c r="M41" s="37">
        <f t="shared" si="5"/>
        <v>0</v>
      </c>
      <c r="N41" s="37">
        <f t="shared" si="5"/>
        <v>0</v>
      </c>
      <c r="O41" s="37">
        <f t="shared" si="5"/>
        <v>0</v>
      </c>
      <c r="P41" s="37">
        <f t="shared" si="5"/>
        <v>0</v>
      </c>
      <c r="Q41" s="37">
        <f t="shared" si="5"/>
        <v>0</v>
      </c>
      <c r="R41" s="37">
        <f t="shared" si="5"/>
        <v>0</v>
      </c>
      <c r="S41" s="37">
        <f t="shared" si="5"/>
        <v>0</v>
      </c>
      <c r="T41" s="37">
        <f t="shared" si="5"/>
        <v>0</v>
      </c>
      <c r="U41" s="37">
        <f t="shared" si="5"/>
        <v>0</v>
      </c>
      <c r="V41" s="37">
        <f t="shared" si="5"/>
        <v>0</v>
      </c>
      <c r="W41" s="37">
        <f t="shared" si="5"/>
        <v>0</v>
      </c>
      <c r="X41" s="42">
        <f t="shared" si="5"/>
        <v>0</v>
      </c>
      <c r="Y41" s="37">
        <f t="shared" si="5"/>
        <v>30</v>
      </c>
      <c r="Z41" s="52">
        <f t="shared" si="5"/>
        <v>30</v>
      </c>
    </row>
  </sheetData>
  <sheetProtection password="D98E" sheet="1"/>
  <protectedRanges>
    <protectedRange sqref="C11:D40" name="Range1"/>
    <protectedRange sqref="F11:W40" name="Range2"/>
  </protectedRanges>
  <mergeCells count="58">
    <mergeCell ref="X8:X10"/>
    <mergeCell ref="W5:X5"/>
    <mergeCell ref="W6:X6"/>
    <mergeCell ref="W7:X7"/>
    <mergeCell ref="W1:X1"/>
    <mergeCell ref="W2:X2"/>
    <mergeCell ref="W3:X3"/>
    <mergeCell ref="W4:X4"/>
    <mergeCell ref="A41:B41"/>
    <mergeCell ref="S1:V1"/>
    <mergeCell ref="S2:V2"/>
    <mergeCell ref="S3:V3"/>
    <mergeCell ref="S4:V4"/>
    <mergeCell ref="S5:V5"/>
    <mergeCell ref="S6:V6"/>
    <mergeCell ref="S7:V7"/>
    <mergeCell ref="B8:B10"/>
    <mergeCell ref="L8:W8"/>
    <mergeCell ref="Y8:Y10"/>
    <mergeCell ref="Z8:Z10"/>
    <mergeCell ref="A3:C6"/>
    <mergeCell ref="D3:H3"/>
    <mergeCell ref="D4:H4"/>
    <mergeCell ref="D5:H5"/>
    <mergeCell ref="D6:H6"/>
    <mergeCell ref="I3:K3"/>
    <mergeCell ref="Q9:Q10"/>
    <mergeCell ref="I6:K6"/>
    <mergeCell ref="L6:Q6"/>
    <mergeCell ref="R1:R7"/>
    <mergeCell ref="C8:K8"/>
    <mergeCell ref="A1:Q1"/>
    <mergeCell ref="L3:Q3"/>
    <mergeCell ref="L4:Q4"/>
    <mergeCell ref="I5:K5"/>
    <mergeCell ref="L5:Q5"/>
    <mergeCell ref="A8:A10"/>
    <mergeCell ref="I4:K4"/>
    <mergeCell ref="J9:J10"/>
    <mergeCell ref="K9:K10"/>
    <mergeCell ref="D9:D10"/>
    <mergeCell ref="I9:I10"/>
    <mergeCell ref="L9:L10"/>
    <mergeCell ref="W9:W10"/>
    <mergeCell ref="N9:N10"/>
    <mergeCell ref="O9:O10"/>
    <mergeCell ref="U9:U10"/>
    <mergeCell ref="P9:P10"/>
    <mergeCell ref="E9:E10"/>
    <mergeCell ref="H9:H10"/>
    <mergeCell ref="S9:S10"/>
    <mergeCell ref="V9:V10"/>
    <mergeCell ref="M9:M10"/>
    <mergeCell ref="C9:C10"/>
    <mergeCell ref="F9:F10"/>
    <mergeCell ref="G9:G10"/>
    <mergeCell ref="T9:T10"/>
    <mergeCell ref="R9:R10"/>
  </mergeCells>
  <conditionalFormatting sqref="Y41:Z41 C41:W41 L11:V40 A11:J40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0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0 X11:X41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0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X41:Z41 F11:W41 C11:D41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2812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E42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F42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M42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N42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svibanj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L42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G42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43221</v>
      </c>
      <c r="B11" s="31" t="str">
        <f aca="true" t="shared" si="0" ref="B11:B41">UPPER(TEXT(A11,"DDD"))</f>
        <v>UTO</v>
      </c>
      <c r="C11" s="17">
        <v>0</v>
      </c>
      <c r="D11" s="13">
        <v>0</v>
      </c>
      <c r="E11" s="14">
        <f aca="true" t="shared" si="1" ref="E11:E41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1">IF((SUM(C11:W11)&lt;&gt;"00:00"+0),("24:00"+0-SUM(E11:W11)),"0:00"+0)</f>
        <v>0</v>
      </c>
      <c r="Y11" s="46">
        <f aca="true" t="shared" si="3" ref="Y11:Y41">IF((SUM(C11:W11)&lt;&gt;"00:00"+0),"0:00"+0,"24:00"+0)</f>
        <v>1</v>
      </c>
      <c r="Z11" s="49">
        <f aca="true" t="shared" si="4" ref="Z11:Z41">SUM(E11:Y11)+0</f>
        <v>1</v>
      </c>
    </row>
    <row r="12" spans="1:26" ht="13.5">
      <c r="A12" s="35">
        <v>43222</v>
      </c>
      <c r="B12" s="32" t="str">
        <f t="shared" si="0"/>
        <v>SRI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43223</v>
      </c>
      <c r="B13" s="32" t="str">
        <f t="shared" si="0"/>
        <v>ČET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43224</v>
      </c>
      <c r="B14" s="32" t="str">
        <f t="shared" si="0"/>
        <v>PET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43225</v>
      </c>
      <c r="B15" s="32" t="str">
        <f t="shared" si="0"/>
        <v>SUB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43226</v>
      </c>
      <c r="B16" s="32" t="str">
        <f t="shared" si="0"/>
        <v>NED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43227</v>
      </c>
      <c r="B17" s="32" t="str">
        <f t="shared" si="0"/>
        <v>PON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43228</v>
      </c>
      <c r="B18" s="32" t="str">
        <f t="shared" si="0"/>
        <v>UTO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43229</v>
      </c>
      <c r="B19" s="32" t="str">
        <f t="shared" si="0"/>
        <v>SRI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43230</v>
      </c>
      <c r="B20" s="32" t="str">
        <f t="shared" si="0"/>
        <v>ČET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43231</v>
      </c>
      <c r="B21" s="32" t="str">
        <f t="shared" si="0"/>
        <v>PET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43232</v>
      </c>
      <c r="B22" s="32" t="str">
        <f t="shared" si="0"/>
        <v>SUB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43233</v>
      </c>
      <c r="B23" s="32" t="str">
        <f t="shared" si="0"/>
        <v>NED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43234</v>
      </c>
      <c r="B24" s="32" t="str">
        <f t="shared" si="0"/>
        <v>PON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43235</v>
      </c>
      <c r="B25" s="32" t="str">
        <f t="shared" si="0"/>
        <v>UTO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43236</v>
      </c>
      <c r="B26" s="32" t="str">
        <f t="shared" si="0"/>
        <v>SRI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43237</v>
      </c>
      <c r="B27" s="32" t="str">
        <f t="shared" si="0"/>
        <v>ČET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43238</v>
      </c>
      <c r="B28" s="32" t="str">
        <f t="shared" si="0"/>
        <v>PET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43239</v>
      </c>
      <c r="B29" s="32" t="str">
        <f t="shared" si="0"/>
        <v>SUB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43240</v>
      </c>
      <c r="B30" s="32" t="str">
        <f t="shared" si="0"/>
        <v>NED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43241</v>
      </c>
      <c r="B31" s="32" t="str">
        <f t="shared" si="0"/>
        <v>PON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43242</v>
      </c>
      <c r="B32" s="32" t="str">
        <f t="shared" si="0"/>
        <v>UTO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43243</v>
      </c>
      <c r="B33" s="32" t="str">
        <f t="shared" si="0"/>
        <v>SRI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43244</v>
      </c>
      <c r="B34" s="32" t="str">
        <f t="shared" si="0"/>
        <v>ČET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43245</v>
      </c>
      <c r="B35" s="32" t="str">
        <f t="shared" si="0"/>
        <v>PET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43246</v>
      </c>
      <c r="B36" s="32" t="str">
        <f t="shared" si="0"/>
        <v>SUB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43247</v>
      </c>
      <c r="B37" s="32" t="str">
        <f t="shared" si="0"/>
        <v>NED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43248</v>
      </c>
      <c r="B38" s="32" t="str">
        <f t="shared" si="0"/>
        <v>PON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43249</v>
      </c>
      <c r="B39" s="32" t="str">
        <f t="shared" si="0"/>
        <v>UTO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5">
        <v>43250</v>
      </c>
      <c r="B40" s="32" t="str">
        <f t="shared" si="0"/>
        <v>SRI</v>
      </c>
      <c r="C40" s="19">
        <v>0</v>
      </c>
      <c r="D40" s="15">
        <v>0</v>
      </c>
      <c r="E40" s="16">
        <f t="shared" si="1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0">
        <v>0</v>
      </c>
      <c r="L40" s="19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40">
        <v>0</v>
      </c>
      <c r="X40" s="44">
        <f t="shared" si="2"/>
        <v>0</v>
      </c>
      <c r="Y40" s="47">
        <f t="shared" si="3"/>
        <v>1</v>
      </c>
      <c r="Z40" s="50">
        <f t="shared" si="4"/>
        <v>1</v>
      </c>
    </row>
    <row r="41" spans="1:26" ht="13.5">
      <c r="A41" s="36">
        <v>43251</v>
      </c>
      <c r="B41" s="33" t="str">
        <f t="shared" si="0"/>
        <v>ČET</v>
      </c>
      <c r="C41" s="21">
        <v>0</v>
      </c>
      <c r="D41" s="22">
        <v>0</v>
      </c>
      <c r="E41" s="23">
        <f t="shared" si="1"/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>
        <v>0</v>
      </c>
      <c r="L41" s="21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41">
        <v>0</v>
      </c>
      <c r="X41" s="45">
        <f t="shared" si="2"/>
        <v>0</v>
      </c>
      <c r="Y41" s="48">
        <f t="shared" si="3"/>
        <v>1</v>
      </c>
      <c r="Z41" s="51">
        <f t="shared" si="4"/>
        <v>1</v>
      </c>
    </row>
    <row r="42" spans="1:26" ht="13.5">
      <c r="A42" s="146" t="s">
        <v>65</v>
      </c>
      <c r="B42" s="107"/>
      <c r="C42" s="28"/>
      <c r="D42" s="29"/>
      <c r="E42" s="30">
        <f aca="true" t="shared" si="5" ref="E42:Z42">SUM(E11:E41)</f>
        <v>0</v>
      </c>
      <c r="F42" s="29">
        <f t="shared" si="5"/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29">
        <f t="shared" si="5"/>
        <v>0</v>
      </c>
      <c r="K42" s="29">
        <f t="shared" si="5"/>
        <v>0</v>
      </c>
      <c r="L42" s="28">
        <f t="shared" si="5"/>
        <v>0</v>
      </c>
      <c r="M42" s="29">
        <f t="shared" si="5"/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  <c r="Q42" s="29">
        <f t="shared" si="5"/>
        <v>0</v>
      </c>
      <c r="R42" s="29">
        <f t="shared" si="5"/>
        <v>0</v>
      </c>
      <c r="S42" s="29">
        <f t="shared" si="5"/>
        <v>0</v>
      </c>
      <c r="T42" s="29">
        <f t="shared" si="5"/>
        <v>0</v>
      </c>
      <c r="U42" s="29">
        <f t="shared" si="5"/>
        <v>0</v>
      </c>
      <c r="V42" s="29">
        <f t="shared" si="5"/>
        <v>0</v>
      </c>
      <c r="W42" s="29">
        <f t="shared" si="5"/>
        <v>0</v>
      </c>
      <c r="X42" s="42">
        <f t="shared" si="5"/>
        <v>0</v>
      </c>
      <c r="Y42" s="37">
        <f t="shared" si="5"/>
        <v>31</v>
      </c>
      <c r="Z42" s="52">
        <f t="shared" si="5"/>
        <v>31</v>
      </c>
    </row>
  </sheetData>
  <sheetProtection password="D98E" sheet="1"/>
  <protectedRanges>
    <protectedRange sqref="C11:D41" name="Range1"/>
    <protectedRange sqref="F11:W41" name="Range2"/>
  </protectedRanges>
  <mergeCells count="58">
    <mergeCell ref="X8:X10"/>
    <mergeCell ref="W5:X5"/>
    <mergeCell ref="W6:X6"/>
    <mergeCell ref="W7:X7"/>
    <mergeCell ref="W1:X1"/>
    <mergeCell ref="W2:X2"/>
    <mergeCell ref="W3:X3"/>
    <mergeCell ref="W4:X4"/>
    <mergeCell ref="A42:B42"/>
    <mergeCell ref="S1:V1"/>
    <mergeCell ref="S2:V2"/>
    <mergeCell ref="S3:V3"/>
    <mergeCell ref="S4:V4"/>
    <mergeCell ref="S5:V5"/>
    <mergeCell ref="S6:V6"/>
    <mergeCell ref="S7:V7"/>
    <mergeCell ref="B8:B10"/>
    <mergeCell ref="L8:W8"/>
    <mergeCell ref="Y8:Y10"/>
    <mergeCell ref="Z8:Z10"/>
    <mergeCell ref="A3:C6"/>
    <mergeCell ref="D3:H3"/>
    <mergeCell ref="D4:H4"/>
    <mergeCell ref="D5:H5"/>
    <mergeCell ref="D6:H6"/>
    <mergeCell ref="I3:K3"/>
    <mergeCell ref="Q9:Q10"/>
    <mergeCell ref="I6:K6"/>
    <mergeCell ref="L6:Q6"/>
    <mergeCell ref="R1:R7"/>
    <mergeCell ref="C8:K8"/>
    <mergeCell ref="A1:Q1"/>
    <mergeCell ref="L3:Q3"/>
    <mergeCell ref="L4:Q4"/>
    <mergeCell ref="I5:K5"/>
    <mergeCell ref="L5:Q5"/>
    <mergeCell ref="A8:A10"/>
    <mergeCell ref="I4:K4"/>
    <mergeCell ref="J9:J10"/>
    <mergeCell ref="K9:K10"/>
    <mergeCell ref="D9:D10"/>
    <mergeCell ref="I9:I10"/>
    <mergeCell ref="L9:L10"/>
    <mergeCell ref="W9:W10"/>
    <mergeCell ref="N9:N10"/>
    <mergeCell ref="O9:O10"/>
    <mergeCell ref="U9:U10"/>
    <mergeCell ref="P9:P10"/>
    <mergeCell ref="E9:E10"/>
    <mergeCell ref="H9:H10"/>
    <mergeCell ref="S9:S10"/>
    <mergeCell ref="V9:V10"/>
    <mergeCell ref="M9:M10"/>
    <mergeCell ref="C9:C10"/>
    <mergeCell ref="F9:F10"/>
    <mergeCell ref="G9:G10"/>
    <mergeCell ref="T9:T10"/>
    <mergeCell ref="R9:R10"/>
  </mergeCells>
  <conditionalFormatting sqref="Y42:Z42 C42:K42 L11:M42 N11:V41 N42:W42 A11:J41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1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1 X11:X42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1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C11:D42 F11:W42 X42:Z42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1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2812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E41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F41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M41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N41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lipanj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L41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G41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43252</v>
      </c>
      <c r="B11" s="31" t="str">
        <f aca="true" t="shared" si="0" ref="B11:B40">UPPER(TEXT(A11,"DDD"))</f>
        <v>PET</v>
      </c>
      <c r="C11" s="17">
        <v>0</v>
      </c>
      <c r="D11" s="13">
        <v>0</v>
      </c>
      <c r="E11" s="14">
        <f aca="true" t="shared" si="1" ref="E11:E40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0">IF((SUM(C11:W11)&lt;&gt;"00:00"+0),("24:00"+0-SUM(E11:W11)),"0:00"+0)</f>
        <v>0</v>
      </c>
      <c r="Y11" s="46">
        <f aca="true" t="shared" si="3" ref="Y11:Y40">IF((SUM(C11:W11)&lt;&gt;"00:00"+0),"0:00"+0,"24:00"+0)</f>
        <v>1</v>
      </c>
      <c r="Z11" s="49">
        <f aca="true" t="shared" si="4" ref="Z11:Z40">SUM(E11:Y11)+0</f>
        <v>1</v>
      </c>
    </row>
    <row r="12" spans="1:26" ht="13.5">
      <c r="A12" s="35">
        <v>43253</v>
      </c>
      <c r="B12" s="32" t="str">
        <f t="shared" si="0"/>
        <v>SUB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43254</v>
      </c>
      <c r="B13" s="32" t="str">
        <f t="shared" si="0"/>
        <v>NED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43255</v>
      </c>
      <c r="B14" s="32" t="str">
        <f t="shared" si="0"/>
        <v>PON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43256</v>
      </c>
      <c r="B15" s="32" t="str">
        <f t="shared" si="0"/>
        <v>UTO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43257</v>
      </c>
      <c r="B16" s="32" t="str">
        <f t="shared" si="0"/>
        <v>SRI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43258</v>
      </c>
      <c r="B17" s="32" t="str">
        <f t="shared" si="0"/>
        <v>ČET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43259</v>
      </c>
      <c r="B18" s="32" t="str">
        <f t="shared" si="0"/>
        <v>PET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43260</v>
      </c>
      <c r="B19" s="32" t="str">
        <f t="shared" si="0"/>
        <v>SUB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43261</v>
      </c>
      <c r="B20" s="32" t="str">
        <f t="shared" si="0"/>
        <v>NED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43262</v>
      </c>
      <c r="B21" s="32" t="str">
        <f t="shared" si="0"/>
        <v>PON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43263</v>
      </c>
      <c r="B22" s="32" t="str">
        <f t="shared" si="0"/>
        <v>UTO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43264</v>
      </c>
      <c r="B23" s="32" t="str">
        <f t="shared" si="0"/>
        <v>SRI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43265</v>
      </c>
      <c r="B24" s="32" t="str">
        <f t="shared" si="0"/>
        <v>ČET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43266</v>
      </c>
      <c r="B25" s="32" t="str">
        <f t="shared" si="0"/>
        <v>PET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43267</v>
      </c>
      <c r="B26" s="32" t="str">
        <f t="shared" si="0"/>
        <v>SUB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43268</v>
      </c>
      <c r="B27" s="32" t="str">
        <f t="shared" si="0"/>
        <v>NED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43269</v>
      </c>
      <c r="B28" s="32" t="str">
        <f t="shared" si="0"/>
        <v>PON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43270</v>
      </c>
      <c r="B29" s="32" t="str">
        <f t="shared" si="0"/>
        <v>UTO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43271</v>
      </c>
      <c r="B30" s="32" t="str">
        <f t="shared" si="0"/>
        <v>SRI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43272</v>
      </c>
      <c r="B31" s="32" t="str">
        <f t="shared" si="0"/>
        <v>ČET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43273</v>
      </c>
      <c r="B32" s="32" t="str">
        <f t="shared" si="0"/>
        <v>PET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43274</v>
      </c>
      <c r="B33" s="32" t="str">
        <f t="shared" si="0"/>
        <v>SUB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43275</v>
      </c>
      <c r="B34" s="32" t="str">
        <f t="shared" si="0"/>
        <v>NED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43276</v>
      </c>
      <c r="B35" s="32" t="str">
        <f t="shared" si="0"/>
        <v>PON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43277</v>
      </c>
      <c r="B36" s="32" t="str">
        <f t="shared" si="0"/>
        <v>UTO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43278</v>
      </c>
      <c r="B37" s="32" t="str">
        <f t="shared" si="0"/>
        <v>SRI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43279</v>
      </c>
      <c r="B38" s="32" t="str">
        <f t="shared" si="0"/>
        <v>ČET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43280</v>
      </c>
      <c r="B39" s="32" t="str">
        <f t="shared" si="0"/>
        <v>PET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6">
        <v>43281</v>
      </c>
      <c r="B40" s="32" t="str">
        <f t="shared" si="0"/>
        <v>SUB</v>
      </c>
      <c r="C40" s="21">
        <v>0</v>
      </c>
      <c r="D40" s="22">
        <v>0</v>
      </c>
      <c r="E40" s="23">
        <f t="shared" si="1"/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4">
        <v>0</v>
      </c>
      <c r="L40" s="21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41">
        <v>0</v>
      </c>
      <c r="X40" s="45">
        <f t="shared" si="2"/>
        <v>0</v>
      </c>
      <c r="Y40" s="48">
        <f t="shared" si="3"/>
        <v>1</v>
      </c>
      <c r="Z40" s="51">
        <f t="shared" si="4"/>
        <v>1</v>
      </c>
    </row>
    <row r="41" spans="1:26" ht="13.5">
      <c r="A41" s="146" t="s">
        <v>65</v>
      </c>
      <c r="B41" s="107"/>
      <c r="C41" s="42"/>
      <c r="D41" s="37"/>
      <c r="E41" s="53">
        <f aca="true" t="shared" si="5" ref="E41:Z41">SUM(E11:E40)</f>
        <v>0</v>
      </c>
      <c r="F41" s="37">
        <f t="shared" si="5"/>
        <v>0</v>
      </c>
      <c r="G41" s="37">
        <f t="shared" si="5"/>
        <v>0</v>
      </c>
      <c r="H41" s="37">
        <f t="shared" si="5"/>
        <v>0</v>
      </c>
      <c r="I41" s="37">
        <f t="shared" si="5"/>
        <v>0</v>
      </c>
      <c r="J41" s="37">
        <f t="shared" si="5"/>
        <v>0</v>
      </c>
      <c r="K41" s="37">
        <f t="shared" si="5"/>
        <v>0</v>
      </c>
      <c r="L41" s="42">
        <f t="shared" si="5"/>
        <v>0</v>
      </c>
      <c r="M41" s="37">
        <f t="shared" si="5"/>
        <v>0</v>
      </c>
      <c r="N41" s="37">
        <f t="shared" si="5"/>
        <v>0</v>
      </c>
      <c r="O41" s="37">
        <f t="shared" si="5"/>
        <v>0</v>
      </c>
      <c r="P41" s="37">
        <f t="shared" si="5"/>
        <v>0</v>
      </c>
      <c r="Q41" s="37">
        <f t="shared" si="5"/>
        <v>0</v>
      </c>
      <c r="R41" s="37">
        <f t="shared" si="5"/>
        <v>0</v>
      </c>
      <c r="S41" s="37">
        <f t="shared" si="5"/>
        <v>0</v>
      </c>
      <c r="T41" s="37">
        <f t="shared" si="5"/>
        <v>0</v>
      </c>
      <c r="U41" s="37">
        <f t="shared" si="5"/>
        <v>0</v>
      </c>
      <c r="V41" s="37">
        <f t="shared" si="5"/>
        <v>0</v>
      </c>
      <c r="W41" s="37">
        <f t="shared" si="5"/>
        <v>0</v>
      </c>
      <c r="X41" s="42">
        <f t="shared" si="5"/>
        <v>0</v>
      </c>
      <c r="Y41" s="37">
        <f t="shared" si="5"/>
        <v>30</v>
      </c>
      <c r="Z41" s="52">
        <f t="shared" si="5"/>
        <v>30</v>
      </c>
    </row>
  </sheetData>
  <sheetProtection password="D98E" sheet="1"/>
  <protectedRanges>
    <protectedRange sqref="C11:D40" name="Range1"/>
    <protectedRange sqref="F11:W40" name="Range2"/>
  </protectedRanges>
  <mergeCells count="58">
    <mergeCell ref="C9:C10"/>
    <mergeCell ref="F9:F10"/>
    <mergeCell ref="G9:G10"/>
    <mergeCell ref="T9:T10"/>
    <mergeCell ref="R9:R10"/>
    <mergeCell ref="J9:J10"/>
    <mergeCell ref="M9:M10"/>
    <mergeCell ref="K9:K10"/>
    <mergeCell ref="D9:D10"/>
    <mergeCell ref="I9:I10"/>
    <mergeCell ref="L8:W8"/>
    <mergeCell ref="W9:W10"/>
    <mergeCell ref="N9:N10"/>
    <mergeCell ref="O9:O10"/>
    <mergeCell ref="U9:U10"/>
    <mergeCell ref="S9:S10"/>
    <mergeCell ref="V9:V10"/>
    <mergeCell ref="L9:L10"/>
    <mergeCell ref="Y8:Y10"/>
    <mergeCell ref="Z8:Z10"/>
    <mergeCell ref="A3:C6"/>
    <mergeCell ref="D3:H3"/>
    <mergeCell ref="D4:H4"/>
    <mergeCell ref="D5:H5"/>
    <mergeCell ref="D6:H6"/>
    <mergeCell ref="I3:K3"/>
    <mergeCell ref="P9:P10"/>
    <mergeCell ref="Q9:Q10"/>
    <mergeCell ref="A41:B41"/>
    <mergeCell ref="S1:V1"/>
    <mergeCell ref="S2:V2"/>
    <mergeCell ref="S3:V3"/>
    <mergeCell ref="S4:V4"/>
    <mergeCell ref="S5:V5"/>
    <mergeCell ref="S6:V6"/>
    <mergeCell ref="S7:V7"/>
    <mergeCell ref="B8:B10"/>
    <mergeCell ref="I6:K6"/>
    <mergeCell ref="A8:A10"/>
    <mergeCell ref="W5:X5"/>
    <mergeCell ref="W6:X6"/>
    <mergeCell ref="W7:X7"/>
    <mergeCell ref="L5:Q5"/>
    <mergeCell ref="X8:X10"/>
    <mergeCell ref="E9:E10"/>
    <mergeCell ref="H9:H10"/>
    <mergeCell ref="I5:K5"/>
    <mergeCell ref="L6:Q6"/>
    <mergeCell ref="R1:R7"/>
    <mergeCell ref="C8:K8"/>
    <mergeCell ref="W1:X1"/>
    <mergeCell ref="W2:X2"/>
    <mergeCell ref="W3:X3"/>
    <mergeCell ref="W4:X4"/>
    <mergeCell ref="A1:Q1"/>
    <mergeCell ref="L3:Q3"/>
    <mergeCell ref="L4:Q4"/>
    <mergeCell ref="I4:K4"/>
  </mergeCells>
  <conditionalFormatting sqref="Y41:Z41 C41:W41 L11:V40 A11:J40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0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0 X11:X41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0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X41:Z41 F11:W41 C11:D41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2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2812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E42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F42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M42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N42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srpanj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L42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G42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43282</v>
      </c>
      <c r="B11" s="31" t="str">
        <f aca="true" t="shared" si="0" ref="B11:B41">UPPER(TEXT(A11,"DDD"))</f>
        <v>NED</v>
      </c>
      <c r="C11" s="17">
        <v>0</v>
      </c>
      <c r="D11" s="13">
        <v>0</v>
      </c>
      <c r="E11" s="14">
        <f aca="true" t="shared" si="1" ref="E11:E41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1">IF((SUM(C11:W11)&lt;&gt;"00:00"+0),("24:00"+0-SUM(E11:W11)),"0:00"+0)</f>
        <v>0</v>
      </c>
      <c r="Y11" s="46">
        <f aca="true" t="shared" si="3" ref="Y11:Y41">IF((SUM(C11:W11)&lt;&gt;"00:00"+0),"0:00"+0,"24:00"+0)</f>
        <v>1</v>
      </c>
      <c r="Z11" s="49">
        <f aca="true" t="shared" si="4" ref="Z11:Z41">SUM(E11:Y11)+0</f>
        <v>1</v>
      </c>
    </row>
    <row r="12" spans="1:26" ht="13.5">
      <c r="A12" s="35">
        <v>43283</v>
      </c>
      <c r="B12" s="32" t="str">
        <f t="shared" si="0"/>
        <v>PON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43284</v>
      </c>
      <c r="B13" s="32" t="str">
        <f t="shared" si="0"/>
        <v>UTO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43285</v>
      </c>
      <c r="B14" s="32" t="str">
        <f t="shared" si="0"/>
        <v>SRI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43286</v>
      </c>
      <c r="B15" s="32" t="str">
        <f t="shared" si="0"/>
        <v>ČET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43287</v>
      </c>
      <c r="B16" s="32" t="str">
        <f t="shared" si="0"/>
        <v>PET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43288</v>
      </c>
      <c r="B17" s="32" t="str">
        <f t="shared" si="0"/>
        <v>SUB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43289</v>
      </c>
      <c r="B18" s="32" t="str">
        <f t="shared" si="0"/>
        <v>NED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43290</v>
      </c>
      <c r="B19" s="32" t="str">
        <f t="shared" si="0"/>
        <v>PON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43291</v>
      </c>
      <c r="B20" s="32" t="str">
        <f t="shared" si="0"/>
        <v>UTO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43292</v>
      </c>
      <c r="B21" s="32" t="str">
        <f t="shared" si="0"/>
        <v>SRI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43293</v>
      </c>
      <c r="B22" s="32" t="str">
        <f t="shared" si="0"/>
        <v>ČET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43294</v>
      </c>
      <c r="B23" s="32" t="str">
        <f t="shared" si="0"/>
        <v>PET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43295</v>
      </c>
      <c r="B24" s="32" t="str">
        <f t="shared" si="0"/>
        <v>SUB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43296</v>
      </c>
      <c r="B25" s="32" t="str">
        <f t="shared" si="0"/>
        <v>NED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43297</v>
      </c>
      <c r="B26" s="32" t="str">
        <f t="shared" si="0"/>
        <v>PON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43298</v>
      </c>
      <c r="B27" s="32" t="str">
        <f t="shared" si="0"/>
        <v>UTO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43299</v>
      </c>
      <c r="B28" s="32" t="str">
        <f t="shared" si="0"/>
        <v>SRI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43300</v>
      </c>
      <c r="B29" s="32" t="str">
        <f t="shared" si="0"/>
        <v>ČET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43301</v>
      </c>
      <c r="B30" s="32" t="str">
        <f t="shared" si="0"/>
        <v>PET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43302</v>
      </c>
      <c r="B31" s="32" t="str">
        <f t="shared" si="0"/>
        <v>SUB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43303</v>
      </c>
      <c r="B32" s="32" t="str">
        <f t="shared" si="0"/>
        <v>NED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43304</v>
      </c>
      <c r="B33" s="32" t="str">
        <f t="shared" si="0"/>
        <v>PON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43305</v>
      </c>
      <c r="B34" s="32" t="str">
        <f t="shared" si="0"/>
        <v>UTO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43306</v>
      </c>
      <c r="B35" s="32" t="str">
        <f t="shared" si="0"/>
        <v>SRI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43307</v>
      </c>
      <c r="B36" s="32" t="str">
        <f t="shared" si="0"/>
        <v>ČET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43308</v>
      </c>
      <c r="B37" s="32" t="str">
        <f t="shared" si="0"/>
        <v>PET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43309</v>
      </c>
      <c r="B38" s="32" t="str">
        <f t="shared" si="0"/>
        <v>SUB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43310</v>
      </c>
      <c r="B39" s="32" t="str">
        <f t="shared" si="0"/>
        <v>NED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5">
        <v>43311</v>
      </c>
      <c r="B40" s="32" t="str">
        <f t="shared" si="0"/>
        <v>PON</v>
      </c>
      <c r="C40" s="19">
        <v>0</v>
      </c>
      <c r="D40" s="15">
        <v>0</v>
      </c>
      <c r="E40" s="16">
        <f t="shared" si="1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0">
        <v>0</v>
      </c>
      <c r="L40" s="19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40">
        <v>0</v>
      </c>
      <c r="X40" s="44">
        <f t="shared" si="2"/>
        <v>0</v>
      </c>
      <c r="Y40" s="47">
        <f t="shared" si="3"/>
        <v>1</v>
      </c>
      <c r="Z40" s="50">
        <f t="shared" si="4"/>
        <v>1</v>
      </c>
    </row>
    <row r="41" spans="1:26" ht="13.5">
      <c r="A41" s="36">
        <v>43312</v>
      </c>
      <c r="B41" s="33" t="str">
        <f t="shared" si="0"/>
        <v>UTO</v>
      </c>
      <c r="C41" s="21">
        <v>0</v>
      </c>
      <c r="D41" s="22">
        <v>0</v>
      </c>
      <c r="E41" s="23">
        <f t="shared" si="1"/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>
        <v>0</v>
      </c>
      <c r="L41" s="21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41">
        <v>0</v>
      </c>
      <c r="X41" s="45">
        <f t="shared" si="2"/>
        <v>0</v>
      </c>
      <c r="Y41" s="48">
        <f t="shared" si="3"/>
        <v>1</v>
      </c>
      <c r="Z41" s="51">
        <f t="shared" si="4"/>
        <v>1</v>
      </c>
    </row>
    <row r="42" spans="1:26" ht="13.5">
      <c r="A42" s="146" t="s">
        <v>65</v>
      </c>
      <c r="B42" s="107"/>
      <c r="C42" s="28"/>
      <c r="D42" s="29"/>
      <c r="E42" s="30">
        <f aca="true" t="shared" si="5" ref="E42:Z42">SUM(E11:E41)</f>
        <v>0</v>
      </c>
      <c r="F42" s="29">
        <f t="shared" si="5"/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29">
        <f t="shared" si="5"/>
        <v>0</v>
      </c>
      <c r="K42" s="29">
        <f t="shared" si="5"/>
        <v>0</v>
      </c>
      <c r="L42" s="28">
        <f t="shared" si="5"/>
        <v>0</v>
      </c>
      <c r="M42" s="29">
        <f t="shared" si="5"/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  <c r="Q42" s="29">
        <f t="shared" si="5"/>
        <v>0</v>
      </c>
      <c r="R42" s="29">
        <f t="shared" si="5"/>
        <v>0</v>
      </c>
      <c r="S42" s="29">
        <f t="shared" si="5"/>
        <v>0</v>
      </c>
      <c r="T42" s="29">
        <f t="shared" si="5"/>
        <v>0</v>
      </c>
      <c r="U42" s="29">
        <f t="shared" si="5"/>
        <v>0</v>
      </c>
      <c r="V42" s="29">
        <f t="shared" si="5"/>
        <v>0</v>
      </c>
      <c r="W42" s="29">
        <f t="shared" si="5"/>
        <v>0</v>
      </c>
      <c r="X42" s="42">
        <f t="shared" si="5"/>
        <v>0</v>
      </c>
      <c r="Y42" s="37">
        <f t="shared" si="5"/>
        <v>31</v>
      </c>
      <c r="Z42" s="52">
        <f t="shared" si="5"/>
        <v>31</v>
      </c>
    </row>
  </sheetData>
  <sheetProtection password="D98E" sheet="1"/>
  <protectedRanges>
    <protectedRange sqref="C11:D41" name="Range1"/>
    <protectedRange sqref="F11:W41" name="Range2"/>
  </protectedRanges>
  <mergeCells count="58">
    <mergeCell ref="C9:C10"/>
    <mergeCell ref="F9:F10"/>
    <mergeCell ref="G9:G10"/>
    <mergeCell ref="T9:T10"/>
    <mergeCell ref="R9:R10"/>
    <mergeCell ref="J9:J10"/>
    <mergeCell ref="M9:M10"/>
    <mergeCell ref="K9:K10"/>
    <mergeCell ref="D9:D10"/>
    <mergeCell ref="I9:I10"/>
    <mergeCell ref="L8:W8"/>
    <mergeCell ref="W9:W10"/>
    <mergeCell ref="N9:N10"/>
    <mergeCell ref="O9:O10"/>
    <mergeCell ref="U9:U10"/>
    <mergeCell ref="S9:S10"/>
    <mergeCell ref="V9:V10"/>
    <mergeCell ref="L9:L10"/>
    <mergeCell ref="Y8:Y10"/>
    <mergeCell ref="Z8:Z10"/>
    <mergeCell ref="A3:C6"/>
    <mergeCell ref="D3:H3"/>
    <mergeCell ref="D4:H4"/>
    <mergeCell ref="D5:H5"/>
    <mergeCell ref="D6:H6"/>
    <mergeCell ref="I3:K3"/>
    <mergeCell ref="P9:P10"/>
    <mergeCell ref="Q9:Q10"/>
    <mergeCell ref="A42:B42"/>
    <mergeCell ref="S1:V1"/>
    <mergeCell ref="S2:V2"/>
    <mergeCell ref="S3:V3"/>
    <mergeCell ref="S4:V4"/>
    <mergeCell ref="S5:V5"/>
    <mergeCell ref="S6:V6"/>
    <mergeCell ref="S7:V7"/>
    <mergeCell ref="B8:B10"/>
    <mergeCell ref="I6:K6"/>
    <mergeCell ref="A8:A10"/>
    <mergeCell ref="W5:X5"/>
    <mergeCell ref="W6:X6"/>
    <mergeCell ref="W7:X7"/>
    <mergeCell ref="L5:Q5"/>
    <mergeCell ref="X8:X10"/>
    <mergeCell ref="E9:E10"/>
    <mergeCell ref="H9:H10"/>
    <mergeCell ref="I5:K5"/>
    <mergeCell ref="L6:Q6"/>
    <mergeCell ref="R1:R7"/>
    <mergeCell ref="C8:K8"/>
    <mergeCell ref="W1:X1"/>
    <mergeCell ref="W2:X2"/>
    <mergeCell ref="W3:X3"/>
    <mergeCell ref="W4:X4"/>
    <mergeCell ref="A1:Q1"/>
    <mergeCell ref="L3:Q3"/>
    <mergeCell ref="L4:Q4"/>
    <mergeCell ref="I4:K4"/>
  </mergeCells>
  <conditionalFormatting sqref="Y42:Z42 C42:K42 L11:M42 N11:V41 N42:W42 A11:J41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1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1 X11:X42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1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C11:D42 F11:W42 X42:Z42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2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7.28125" style="2" customWidth="1"/>
    <col min="2" max="2" width="3.8515625" style="2" customWidth="1"/>
    <col min="3" max="3" width="6.140625" style="3" customWidth="1"/>
    <col min="4" max="4" width="5.57421875" style="2" customWidth="1"/>
    <col min="5" max="5" width="6.7109375" style="2" customWidth="1"/>
    <col min="6" max="6" width="6.28125" style="2" customWidth="1"/>
    <col min="7" max="7" width="6.00390625" style="2" customWidth="1"/>
    <col min="8" max="9" width="5.8515625" style="2" customWidth="1"/>
    <col min="10" max="10" width="5.57421875" style="2" customWidth="1"/>
    <col min="11" max="11" width="5.421875" style="2" customWidth="1"/>
    <col min="12" max="13" width="5.28125" style="2" customWidth="1"/>
    <col min="14" max="14" width="5.140625" style="2" customWidth="1"/>
    <col min="15" max="15" width="5.57421875" style="2" customWidth="1"/>
    <col min="16" max="16" width="5.2812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21" width="5.00390625" style="2" customWidth="1"/>
    <col min="22" max="22" width="4.8515625" style="2" customWidth="1"/>
    <col min="23" max="23" width="5.57421875" style="2" customWidth="1"/>
    <col min="24" max="24" width="5.57421875" style="38" customWidth="1"/>
    <col min="25" max="25" width="6.00390625" style="38" customWidth="1"/>
    <col min="26" max="26" width="6.140625" style="38" customWidth="1"/>
    <col min="27" max="16384" width="9.140625" style="2" customWidth="1"/>
  </cols>
  <sheetData>
    <row r="1" spans="1:24" ht="13.5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  <c r="R1" s="135" t="s">
        <v>63</v>
      </c>
      <c r="S1" s="147" t="s">
        <v>66</v>
      </c>
      <c r="T1" s="147"/>
      <c r="U1" s="147"/>
      <c r="V1" s="147"/>
      <c r="W1" s="123">
        <f>E42</f>
        <v>0</v>
      </c>
      <c r="X1" s="123"/>
    </row>
    <row r="2" spans="18:24" ht="13.5">
      <c r="R2" s="136"/>
      <c r="S2" s="127" t="s">
        <v>18</v>
      </c>
      <c r="T2" s="127"/>
      <c r="U2" s="127"/>
      <c r="V2" s="127"/>
      <c r="W2" s="124">
        <f>F42</f>
        <v>0</v>
      </c>
      <c r="X2" s="124"/>
    </row>
    <row r="3" spans="1:24" ht="15">
      <c r="A3" s="128" t="s">
        <v>55</v>
      </c>
      <c r="B3" s="129"/>
      <c r="C3" s="129"/>
      <c r="D3" s="138" t="str">
        <f>konstante!C5</f>
        <v>NAZIV PODUZEĆA</v>
      </c>
      <c r="E3" s="138"/>
      <c r="F3" s="138"/>
      <c r="G3" s="138"/>
      <c r="H3" s="139"/>
      <c r="I3" s="121" t="s">
        <v>59</v>
      </c>
      <c r="J3" s="122"/>
      <c r="K3" s="122"/>
      <c r="L3" s="110" t="str">
        <f>konstante!C11</f>
        <v>Ime Prezime</v>
      </c>
      <c r="M3" s="110"/>
      <c r="N3" s="110"/>
      <c r="O3" s="110"/>
      <c r="P3" s="110"/>
      <c r="Q3" s="110"/>
      <c r="R3" s="136"/>
      <c r="S3" s="127" t="s">
        <v>34</v>
      </c>
      <c r="T3" s="127"/>
      <c r="U3" s="127"/>
      <c r="V3" s="127"/>
      <c r="W3" s="124">
        <f>M42</f>
        <v>0</v>
      </c>
      <c r="X3" s="124"/>
    </row>
    <row r="4" spans="1:24" ht="13.5">
      <c r="A4" s="130"/>
      <c r="B4" s="131"/>
      <c r="C4" s="131"/>
      <c r="D4" s="140">
        <f>konstante!C6</f>
        <v>11111111111</v>
      </c>
      <c r="E4" s="140"/>
      <c r="F4" s="140"/>
      <c r="G4" s="140"/>
      <c r="H4" s="141"/>
      <c r="I4" s="121" t="s">
        <v>60</v>
      </c>
      <c r="J4" s="122"/>
      <c r="K4" s="122"/>
      <c r="L4" s="111">
        <f>konstante!C12</f>
        <v>12345678911</v>
      </c>
      <c r="M4" s="111"/>
      <c r="N4" s="111"/>
      <c r="O4" s="111"/>
      <c r="P4" s="111"/>
      <c r="Q4" s="111"/>
      <c r="R4" s="136"/>
      <c r="S4" s="127" t="s">
        <v>35</v>
      </c>
      <c r="T4" s="127"/>
      <c r="U4" s="127"/>
      <c r="V4" s="127"/>
      <c r="W4" s="124">
        <f>N42</f>
        <v>0</v>
      </c>
      <c r="X4" s="124"/>
    </row>
    <row r="5" spans="1:24" ht="13.5">
      <c r="A5" s="130"/>
      <c r="B5" s="131"/>
      <c r="C5" s="131"/>
      <c r="D5" s="140" t="str">
        <f>konstante!C7</f>
        <v>Veličanska 1</v>
      </c>
      <c r="E5" s="140"/>
      <c r="F5" s="140"/>
      <c r="G5" s="140"/>
      <c r="H5" s="141"/>
      <c r="I5" s="121" t="s">
        <v>61</v>
      </c>
      <c r="J5" s="122"/>
      <c r="K5" s="122"/>
      <c r="L5" s="111" t="str">
        <f>TEXT(A11,"mmmm")</f>
        <v>kolovoz</v>
      </c>
      <c r="M5" s="111"/>
      <c r="N5" s="111"/>
      <c r="O5" s="111"/>
      <c r="P5" s="111"/>
      <c r="Q5" s="111"/>
      <c r="R5" s="136"/>
      <c r="S5" s="127" t="s">
        <v>36</v>
      </c>
      <c r="T5" s="127"/>
      <c r="U5" s="127"/>
      <c r="V5" s="127"/>
      <c r="W5" s="124">
        <f>L42</f>
        <v>0</v>
      </c>
      <c r="X5" s="124"/>
    </row>
    <row r="6" spans="1:24" ht="13.5">
      <c r="A6" s="132"/>
      <c r="B6" s="133"/>
      <c r="C6" s="133"/>
      <c r="D6" s="112" t="str">
        <f>konstante!C8</f>
        <v>Osijek</v>
      </c>
      <c r="E6" s="112"/>
      <c r="F6" s="112"/>
      <c r="G6" s="112"/>
      <c r="H6" s="142"/>
      <c r="I6" s="125" t="s">
        <v>62</v>
      </c>
      <c r="J6" s="126"/>
      <c r="K6" s="126"/>
      <c r="L6" s="112" t="str">
        <f>TEXT(A11,"yyyy")</f>
        <v>2018</v>
      </c>
      <c r="M6" s="112"/>
      <c r="N6" s="112"/>
      <c r="O6" s="112"/>
      <c r="P6" s="112"/>
      <c r="Q6" s="112"/>
      <c r="R6" s="136"/>
      <c r="S6" s="127" t="s">
        <v>37</v>
      </c>
      <c r="T6" s="127"/>
      <c r="U6" s="127"/>
      <c r="V6" s="127"/>
      <c r="W6" s="124">
        <f>G42</f>
        <v>0</v>
      </c>
      <c r="X6" s="124"/>
    </row>
    <row r="7" spans="18:24" ht="13.5">
      <c r="R7" s="137"/>
      <c r="S7" s="112" t="s">
        <v>44</v>
      </c>
      <c r="T7" s="112"/>
      <c r="U7" s="112"/>
      <c r="V7" s="112"/>
      <c r="W7" s="145">
        <f>SUM(W1:X6)</f>
        <v>0</v>
      </c>
      <c r="X7" s="145"/>
    </row>
    <row r="8" spans="1:26" ht="13.5" customHeight="1">
      <c r="A8" s="143" t="s">
        <v>38</v>
      </c>
      <c r="B8" s="134" t="s">
        <v>39</v>
      </c>
      <c r="C8" s="118" t="s">
        <v>31</v>
      </c>
      <c r="D8" s="118"/>
      <c r="E8" s="118"/>
      <c r="F8" s="118"/>
      <c r="G8" s="118"/>
      <c r="H8" s="118"/>
      <c r="I8" s="118"/>
      <c r="J8" s="118"/>
      <c r="K8" s="118"/>
      <c r="L8" s="115" t="s">
        <v>45</v>
      </c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13" t="s">
        <v>46</v>
      </c>
      <c r="Y8" s="113" t="s">
        <v>47</v>
      </c>
      <c r="Z8" s="114" t="s">
        <v>44</v>
      </c>
    </row>
    <row r="9" spans="1:26" ht="13.5" customHeight="1">
      <c r="A9" s="143"/>
      <c r="B9" s="134"/>
      <c r="C9" s="109" t="s">
        <v>48</v>
      </c>
      <c r="D9" s="119" t="s">
        <v>49</v>
      </c>
      <c r="E9" s="103" t="s">
        <v>50</v>
      </c>
      <c r="F9" s="104" t="s">
        <v>32</v>
      </c>
      <c r="G9" s="104" t="s">
        <v>19</v>
      </c>
      <c r="H9" s="104" t="s">
        <v>27</v>
      </c>
      <c r="I9" s="104" t="s">
        <v>51</v>
      </c>
      <c r="J9" s="104" t="s">
        <v>52</v>
      </c>
      <c r="K9" s="104" t="s">
        <v>30</v>
      </c>
      <c r="L9" s="108" t="s">
        <v>29</v>
      </c>
      <c r="M9" s="104" t="s">
        <v>20</v>
      </c>
      <c r="N9" s="104" t="s">
        <v>21</v>
      </c>
      <c r="O9" s="104" t="s">
        <v>22</v>
      </c>
      <c r="P9" s="104" t="s">
        <v>28</v>
      </c>
      <c r="Q9" s="104" t="s">
        <v>17</v>
      </c>
      <c r="R9" s="104" t="s">
        <v>23</v>
      </c>
      <c r="S9" s="104" t="s">
        <v>33</v>
      </c>
      <c r="T9" s="104" t="s">
        <v>54</v>
      </c>
      <c r="U9" s="104" t="s">
        <v>24</v>
      </c>
      <c r="V9" s="104" t="s">
        <v>25</v>
      </c>
      <c r="W9" s="120" t="s">
        <v>53</v>
      </c>
      <c r="X9" s="113"/>
      <c r="Y9" s="113"/>
      <c r="Z9" s="114"/>
    </row>
    <row r="10" spans="1:26" ht="23.25" customHeight="1">
      <c r="A10" s="144"/>
      <c r="B10" s="134"/>
      <c r="C10" s="109"/>
      <c r="D10" s="119"/>
      <c r="E10" s="103"/>
      <c r="F10" s="104"/>
      <c r="G10" s="104"/>
      <c r="H10" s="104"/>
      <c r="I10" s="104"/>
      <c r="J10" s="104"/>
      <c r="K10" s="104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20"/>
      <c r="X10" s="113"/>
      <c r="Y10" s="113"/>
      <c r="Z10" s="114"/>
    </row>
    <row r="11" spans="1:26" ht="13.5">
      <c r="A11" s="34">
        <v>43313</v>
      </c>
      <c r="B11" s="31" t="str">
        <f aca="true" t="shared" si="0" ref="B11:B41">UPPER(TEXT(A11,"DDD"))</f>
        <v>SRI</v>
      </c>
      <c r="C11" s="17">
        <v>0</v>
      </c>
      <c r="D11" s="13">
        <v>0</v>
      </c>
      <c r="E11" s="14">
        <f aca="true" t="shared" si="1" ref="E11:E41">D11-C11</f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8">
        <v>0</v>
      </c>
      <c r="L11" s="25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39">
        <v>0</v>
      </c>
      <c r="X11" s="43">
        <f aca="true" t="shared" si="2" ref="X11:X41">IF((SUM(C11:W11)&lt;&gt;"00:00"+0),("24:00"+0-SUM(E11:W11)),"0:00"+0)</f>
        <v>0</v>
      </c>
      <c r="Y11" s="46">
        <f aca="true" t="shared" si="3" ref="Y11:Y41">IF((SUM(C11:W11)&lt;&gt;"00:00"+0),"0:00"+0,"24:00"+0)</f>
        <v>1</v>
      </c>
      <c r="Z11" s="49">
        <f aca="true" t="shared" si="4" ref="Z11:Z41">SUM(E11:Y11)+0</f>
        <v>1</v>
      </c>
    </row>
    <row r="12" spans="1:26" ht="13.5">
      <c r="A12" s="35">
        <v>43314</v>
      </c>
      <c r="B12" s="32" t="str">
        <f t="shared" si="0"/>
        <v>ČET</v>
      </c>
      <c r="C12" s="19">
        <v>0</v>
      </c>
      <c r="D12" s="15">
        <v>0</v>
      </c>
      <c r="E12" s="16">
        <f t="shared" si="1"/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1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40">
        <v>0</v>
      </c>
      <c r="X12" s="44">
        <f t="shared" si="2"/>
        <v>0</v>
      </c>
      <c r="Y12" s="47">
        <f t="shared" si="3"/>
        <v>1</v>
      </c>
      <c r="Z12" s="50">
        <f t="shared" si="4"/>
        <v>1</v>
      </c>
    </row>
    <row r="13" spans="1:26" ht="13.5">
      <c r="A13" s="35">
        <v>43315</v>
      </c>
      <c r="B13" s="32" t="str">
        <f t="shared" si="0"/>
        <v>PET</v>
      </c>
      <c r="C13" s="19">
        <v>0</v>
      </c>
      <c r="D13" s="15">
        <v>0</v>
      </c>
      <c r="E13" s="16">
        <f t="shared" si="1"/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1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40">
        <v>0</v>
      </c>
      <c r="X13" s="44">
        <f t="shared" si="2"/>
        <v>0</v>
      </c>
      <c r="Y13" s="47">
        <f t="shared" si="3"/>
        <v>1</v>
      </c>
      <c r="Z13" s="50">
        <f t="shared" si="4"/>
        <v>1</v>
      </c>
    </row>
    <row r="14" spans="1:26" ht="13.5">
      <c r="A14" s="35">
        <v>43316</v>
      </c>
      <c r="B14" s="32" t="str">
        <f t="shared" si="0"/>
        <v>SUB</v>
      </c>
      <c r="C14" s="19">
        <v>0</v>
      </c>
      <c r="D14" s="15">
        <v>0</v>
      </c>
      <c r="E14" s="16">
        <f t="shared" si="1"/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1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40">
        <v>0</v>
      </c>
      <c r="X14" s="44">
        <f t="shared" si="2"/>
        <v>0</v>
      </c>
      <c r="Y14" s="47">
        <f t="shared" si="3"/>
        <v>1</v>
      </c>
      <c r="Z14" s="50">
        <f t="shared" si="4"/>
        <v>1</v>
      </c>
    </row>
    <row r="15" spans="1:26" ht="13.5">
      <c r="A15" s="35">
        <v>43317</v>
      </c>
      <c r="B15" s="32" t="str">
        <f t="shared" si="0"/>
        <v>NED</v>
      </c>
      <c r="C15" s="19">
        <v>0</v>
      </c>
      <c r="D15" s="15">
        <v>0</v>
      </c>
      <c r="E15" s="16">
        <f t="shared" si="1"/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1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40">
        <v>0</v>
      </c>
      <c r="X15" s="44">
        <f t="shared" si="2"/>
        <v>0</v>
      </c>
      <c r="Y15" s="47">
        <f t="shared" si="3"/>
        <v>1</v>
      </c>
      <c r="Z15" s="50">
        <f t="shared" si="4"/>
        <v>1</v>
      </c>
    </row>
    <row r="16" spans="1:26" ht="13.5">
      <c r="A16" s="35">
        <v>43318</v>
      </c>
      <c r="B16" s="32" t="str">
        <f t="shared" si="0"/>
        <v>PON</v>
      </c>
      <c r="C16" s="19">
        <v>0</v>
      </c>
      <c r="D16" s="15">
        <v>0</v>
      </c>
      <c r="E16" s="16">
        <f t="shared" si="1"/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1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40">
        <v>0</v>
      </c>
      <c r="X16" s="44">
        <f t="shared" si="2"/>
        <v>0</v>
      </c>
      <c r="Y16" s="47">
        <f t="shared" si="3"/>
        <v>1</v>
      </c>
      <c r="Z16" s="50">
        <f t="shared" si="4"/>
        <v>1</v>
      </c>
    </row>
    <row r="17" spans="1:26" ht="13.5">
      <c r="A17" s="35">
        <v>43319</v>
      </c>
      <c r="B17" s="32" t="str">
        <f t="shared" si="0"/>
        <v>UTO</v>
      </c>
      <c r="C17" s="19">
        <v>0</v>
      </c>
      <c r="D17" s="15">
        <v>0</v>
      </c>
      <c r="E17" s="16">
        <f t="shared" si="1"/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1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40">
        <v>0</v>
      </c>
      <c r="X17" s="44">
        <f t="shared" si="2"/>
        <v>0</v>
      </c>
      <c r="Y17" s="47">
        <f t="shared" si="3"/>
        <v>1</v>
      </c>
      <c r="Z17" s="50">
        <f t="shared" si="4"/>
        <v>1</v>
      </c>
    </row>
    <row r="18" spans="1:26" ht="13.5">
      <c r="A18" s="35">
        <v>43320</v>
      </c>
      <c r="B18" s="32" t="str">
        <f t="shared" si="0"/>
        <v>SRI</v>
      </c>
      <c r="C18" s="19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20">
        <v>0</v>
      </c>
      <c r="L18" s="1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40">
        <v>0</v>
      </c>
      <c r="X18" s="44">
        <f t="shared" si="2"/>
        <v>0</v>
      </c>
      <c r="Y18" s="47">
        <f t="shared" si="3"/>
        <v>1</v>
      </c>
      <c r="Z18" s="50">
        <f t="shared" si="4"/>
        <v>1</v>
      </c>
    </row>
    <row r="19" spans="1:26" ht="13.5">
      <c r="A19" s="35">
        <v>43321</v>
      </c>
      <c r="B19" s="32" t="str">
        <f t="shared" si="0"/>
        <v>ČET</v>
      </c>
      <c r="C19" s="19">
        <v>0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1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40">
        <v>0</v>
      </c>
      <c r="X19" s="44">
        <f t="shared" si="2"/>
        <v>0</v>
      </c>
      <c r="Y19" s="47">
        <f t="shared" si="3"/>
        <v>1</v>
      </c>
      <c r="Z19" s="50">
        <f t="shared" si="4"/>
        <v>1</v>
      </c>
    </row>
    <row r="20" spans="1:26" ht="13.5">
      <c r="A20" s="35">
        <v>43322</v>
      </c>
      <c r="B20" s="32" t="str">
        <f t="shared" si="0"/>
        <v>PET</v>
      </c>
      <c r="C20" s="19">
        <v>0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1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40">
        <v>0</v>
      </c>
      <c r="X20" s="44">
        <f t="shared" si="2"/>
        <v>0</v>
      </c>
      <c r="Y20" s="47">
        <f t="shared" si="3"/>
        <v>1</v>
      </c>
      <c r="Z20" s="50">
        <f t="shared" si="4"/>
        <v>1</v>
      </c>
    </row>
    <row r="21" spans="1:26" ht="13.5">
      <c r="A21" s="35">
        <v>43323</v>
      </c>
      <c r="B21" s="32" t="str">
        <f t="shared" si="0"/>
        <v>SUB</v>
      </c>
      <c r="C21" s="19">
        <v>0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1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40">
        <v>0</v>
      </c>
      <c r="X21" s="44">
        <f t="shared" si="2"/>
        <v>0</v>
      </c>
      <c r="Y21" s="47">
        <f t="shared" si="3"/>
        <v>1</v>
      </c>
      <c r="Z21" s="50">
        <f t="shared" si="4"/>
        <v>1</v>
      </c>
    </row>
    <row r="22" spans="1:26" ht="13.5">
      <c r="A22" s="35">
        <v>43324</v>
      </c>
      <c r="B22" s="32" t="str">
        <f t="shared" si="0"/>
        <v>NED</v>
      </c>
      <c r="C22" s="19">
        <v>0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1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40">
        <v>0</v>
      </c>
      <c r="X22" s="44">
        <f t="shared" si="2"/>
        <v>0</v>
      </c>
      <c r="Y22" s="47">
        <f t="shared" si="3"/>
        <v>1</v>
      </c>
      <c r="Z22" s="50">
        <f t="shared" si="4"/>
        <v>1</v>
      </c>
    </row>
    <row r="23" spans="1:26" ht="13.5">
      <c r="A23" s="35">
        <v>43325</v>
      </c>
      <c r="B23" s="32" t="str">
        <f t="shared" si="0"/>
        <v>PON</v>
      </c>
      <c r="C23" s="19">
        <v>0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1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40">
        <v>0</v>
      </c>
      <c r="X23" s="44">
        <f t="shared" si="2"/>
        <v>0</v>
      </c>
      <c r="Y23" s="47">
        <f t="shared" si="3"/>
        <v>1</v>
      </c>
      <c r="Z23" s="50">
        <f t="shared" si="4"/>
        <v>1</v>
      </c>
    </row>
    <row r="24" spans="1:26" ht="13.5">
      <c r="A24" s="35">
        <v>43326</v>
      </c>
      <c r="B24" s="32" t="str">
        <f t="shared" si="0"/>
        <v>UTO</v>
      </c>
      <c r="C24" s="19">
        <v>0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1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40">
        <v>0</v>
      </c>
      <c r="X24" s="44">
        <f t="shared" si="2"/>
        <v>0</v>
      </c>
      <c r="Y24" s="47">
        <f t="shared" si="3"/>
        <v>1</v>
      </c>
      <c r="Z24" s="50">
        <f t="shared" si="4"/>
        <v>1</v>
      </c>
    </row>
    <row r="25" spans="1:26" ht="13.5">
      <c r="A25" s="35">
        <v>43327</v>
      </c>
      <c r="B25" s="32" t="str">
        <f t="shared" si="0"/>
        <v>SRI</v>
      </c>
      <c r="C25" s="19">
        <v>0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20">
        <v>0</v>
      </c>
      <c r="L25" s="1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40">
        <v>0</v>
      </c>
      <c r="X25" s="44">
        <f t="shared" si="2"/>
        <v>0</v>
      </c>
      <c r="Y25" s="47">
        <f t="shared" si="3"/>
        <v>1</v>
      </c>
      <c r="Z25" s="50">
        <f t="shared" si="4"/>
        <v>1</v>
      </c>
    </row>
    <row r="26" spans="1:26" ht="13.5">
      <c r="A26" s="35">
        <v>43328</v>
      </c>
      <c r="B26" s="32" t="str">
        <f t="shared" si="0"/>
        <v>ČET</v>
      </c>
      <c r="C26" s="19">
        <v>0</v>
      </c>
      <c r="D26" s="15">
        <v>0</v>
      </c>
      <c r="E26" s="16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1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40">
        <v>0</v>
      </c>
      <c r="X26" s="44">
        <f t="shared" si="2"/>
        <v>0</v>
      </c>
      <c r="Y26" s="47">
        <f t="shared" si="3"/>
        <v>1</v>
      </c>
      <c r="Z26" s="50">
        <f t="shared" si="4"/>
        <v>1</v>
      </c>
    </row>
    <row r="27" spans="1:26" ht="13.5">
      <c r="A27" s="35">
        <v>43329</v>
      </c>
      <c r="B27" s="32" t="str">
        <f t="shared" si="0"/>
        <v>PET</v>
      </c>
      <c r="C27" s="19">
        <v>0</v>
      </c>
      <c r="D27" s="15">
        <v>0</v>
      </c>
      <c r="E27" s="16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1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40">
        <v>0</v>
      </c>
      <c r="X27" s="44">
        <f t="shared" si="2"/>
        <v>0</v>
      </c>
      <c r="Y27" s="47">
        <f t="shared" si="3"/>
        <v>1</v>
      </c>
      <c r="Z27" s="50">
        <f t="shared" si="4"/>
        <v>1</v>
      </c>
    </row>
    <row r="28" spans="1:26" ht="13.5">
      <c r="A28" s="35">
        <v>43330</v>
      </c>
      <c r="B28" s="32" t="str">
        <f t="shared" si="0"/>
        <v>SUB</v>
      </c>
      <c r="C28" s="19">
        <v>0</v>
      </c>
      <c r="D28" s="15">
        <v>0</v>
      </c>
      <c r="E28" s="16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1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40">
        <v>0</v>
      </c>
      <c r="X28" s="44">
        <f t="shared" si="2"/>
        <v>0</v>
      </c>
      <c r="Y28" s="47">
        <f t="shared" si="3"/>
        <v>1</v>
      </c>
      <c r="Z28" s="50">
        <f t="shared" si="4"/>
        <v>1</v>
      </c>
    </row>
    <row r="29" spans="1:26" ht="13.5">
      <c r="A29" s="35">
        <v>43331</v>
      </c>
      <c r="B29" s="32" t="str">
        <f t="shared" si="0"/>
        <v>NED</v>
      </c>
      <c r="C29" s="19">
        <v>0</v>
      </c>
      <c r="D29" s="15">
        <v>0</v>
      </c>
      <c r="E29" s="16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19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40">
        <v>0</v>
      </c>
      <c r="X29" s="44">
        <f t="shared" si="2"/>
        <v>0</v>
      </c>
      <c r="Y29" s="47">
        <f t="shared" si="3"/>
        <v>1</v>
      </c>
      <c r="Z29" s="50">
        <f t="shared" si="4"/>
        <v>1</v>
      </c>
    </row>
    <row r="30" spans="1:26" ht="13.5">
      <c r="A30" s="35">
        <v>43332</v>
      </c>
      <c r="B30" s="32" t="str">
        <f t="shared" si="0"/>
        <v>PON</v>
      </c>
      <c r="C30" s="19">
        <v>0</v>
      </c>
      <c r="D30" s="15">
        <v>0</v>
      </c>
      <c r="E30" s="16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19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40">
        <v>0</v>
      </c>
      <c r="X30" s="44">
        <f t="shared" si="2"/>
        <v>0</v>
      </c>
      <c r="Y30" s="47">
        <f t="shared" si="3"/>
        <v>1</v>
      </c>
      <c r="Z30" s="50">
        <f t="shared" si="4"/>
        <v>1</v>
      </c>
    </row>
    <row r="31" spans="1:26" ht="13.5">
      <c r="A31" s="35">
        <v>43333</v>
      </c>
      <c r="B31" s="32" t="str">
        <f t="shared" si="0"/>
        <v>UTO</v>
      </c>
      <c r="C31" s="19">
        <v>0</v>
      </c>
      <c r="D31" s="15">
        <v>0</v>
      </c>
      <c r="E31" s="16">
        <f t="shared" si="1"/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19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40">
        <v>0</v>
      </c>
      <c r="X31" s="44">
        <f t="shared" si="2"/>
        <v>0</v>
      </c>
      <c r="Y31" s="47">
        <f t="shared" si="3"/>
        <v>1</v>
      </c>
      <c r="Z31" s="50">
        <f t="shared" si="4"/>
        <v>1</v>
      </c>
    </row>
    <row r="32" spans="1:26" ht="13.5">
      <c r="A32" s="35">
        <v>43334</v>
      </c>
      <c r="B32" s="32" t="str">
        <f t="shared" si="0"/>
        <v>SRI</v>
      </c>
      <c r="C32" s="19">
        <v>0</v>
      </c>
      <c r="D32" s="15">
        <v>0</v>
      </c>
      <c r="E32" s="16">
        <f t="shared" si="1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19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40">
        <v>0</v>
      </c>
      <c r="X32" s="44">
        <f t="shared" si="2"/>
        <v>0</v>
      </c>
      <c r="Y32" s="47">
        <f t="shared" si="3"/>
        <v>1</v>
      </c>
      <c r="Z32" s="50">
        <f t="shared" si="4"/>
        <v>1</v>
      </c>
    </row>
    <row r="33" spans="1:26" ht="13.5">
      <c r="A33" s="35">
        <v>43335</v>
      </c>
      <c r="B33" s="32" t="str">
        <f t="shared" si="0"/>
        <v>ČET</v>
      </c>
      <c r="C33" s="19">
        <v>0</v>
      </c>
      <c r="D33" s="15">
        <v>0</v>
      </c>
      <c r="E33" s="16">
        <f t="shared" si="1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19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40">
        <v>0</v>
      </c>
      <c r="X33" s="44">
        <f t="shared" si="2"/>
        <v>0</v>
      </c>
      <c r="Y33" s="47">
        <f t="shared" si="3"/>
        <v>1</v>
      </c>
      <c r="Z33" s="50">
        <f t="shared" si="4"/>
        <v>1</v>
      </c>
    </row>
    <row r="34" spans="1:26" ht="13.5">
      <c r="A34" s="35">
        <v>43336</v>
      </c>
      <c r="B34" s="32" t="str">
        <f t="shared" si="0"/>
        <v>PET</v>
      </c>
      <c r="C34" s="19">
        <v>0</v>
      </c>
      <c r="D34" s="15">
        <v>0</v>
      </c>
      <c r="E34" s="16">
        <f t="shared" si="1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20">
        <v>0</v>
      </c>
      <c r="L34" s="19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40">
        <v>0</v>
      </c>
      <c r="X34" s="44">
        <f t="shared" si="2"/>
        <v>0</v>
      </c>
      <c r="Y34" s="47">
        <f t="shared" si="3"/>
        <v>1</v>
      </c>
      <c r="Z34" s="50">
        <f t="shared" si="4"/>
        <v>1</v>
      </c>
    </row>
    <row r="35" spans="1:26" ht="13.5">
      <c r="A35" s="35">
        <v>43337</v>
      </c>
      <c r="B35" s="32" t="str">
        <f t="shared" si="0"/>
        <v>SUB</v>
      </c>
      <c r="C35" s="19">
        <v>0</v>
      </c>
      <c r="D35" s="15">
        <v>0</v>
      </c>
      <c r="E35" s="16">
        <f t="shared" si="1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19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40">
        <v>0</v>
      </c>
      <c r="X35" s="44">
        <f t="shared" si="2"/>
        <v>0</v>
      </c>
      <c r="Y35" s="47">
        <f t="shared" si="3"/>
        <v>1</v>
      </c>
      <c r="Z35" s="50">
        <f t="shared" si="4"/>
        <v>1</v>
      </c>
    </row>
    <row r="36" spans="1:26" ht="13.5">
      <c r="A36" s="35">
        <v>43338</v>
      </c>
      <c r="B36" s="32" t="str">
        <f t="shared" si="0"/>
        <v>NED</v>
      </c>
      <c r="C36" s="19">
        <v>0</v>
      </c>
      <c r="D36" s="15">
        <v>0</v>
      </c>
      <c r="E36" s="16">
        <f t="shared" si="1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20">
        <v>0</v>
      </c>
      <c r="L36" s="19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40">
        <v>0</v>
      </c>
      <c r="X36" s="44">
        <f t="shared" si="2"/>
        <v>0</v>
      </c>
      <c r="Y36" s="47">
        <f t="shared" si="3"/>
        <v>1</v>
      </c>
      <c r="Z36" s="50">
        <f t="shared" si="4"/>
        <v>1</v>
      </c>
    </row>
    <row r="37" spans="1:26" ht="13.5">
      <c r="A37" s="35">
        <v>43339</v>
      </c>
      <c r="B37" s="32" t="str">
        <f t="shared" si="0"/>
        <v>PON</v>
      </c>
      <c r="C37" s="19">
        <v>0</v>
      </c>
      <c r="D37" s="15">
        <v>0</v>
      </c>
      <c r="E37" s="16">
        <f t="shared" si="1"/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19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40">
        <v>0</v>
      </c>
      <c r="X37" s="44">
        <f t="shared" si="2"/>
        <v>0</v>
      </c>
      <c r="Y37" s="47">
        <f t="shared" si="3"/>
        <v>1</v>
      </c>
      <c r="Z37" s="50">
        <f t="shared" si="4"/>
        <v>1</v>
      </c>
    </row>
    <row r="38" spans="1:26" ht="13.5">
      <c r="A38" s="35">
        <v>43340</v>
      </c>
      <c r="B38" s="32" t="str">
        <f t="shared" si="0"/>
        <v>UTO</v>
      </c>
      <c r="C38" s="19">
        <v>0</v>
      </c>
      <c r="D38" s="15">
        <v>0</v>
      </c>
      <c r="E38" s="16">
        <f t="shared" si="1"/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19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40">
        <v>0</v>
      </c>
      <c r="X38" s="44">
        <f t="shared" si="2"/>
        <v>0</v>
      </c>
      <c r="Y38" s="47">
        <f t="shared" si="3"/>
        <v>1</v>
      </c>
      <c r="Z38" s="50">
        <f t="shared" si="4"/>
        <v>1</v>
      </c>
    </row>
    <row r="39" spans="1:26" ht="13.5">
      <c r="A39" s="35">
        <v>43341</v>
      </c>
      <c r="B39" s="32" t="str">
        <f t="shared" si="0"/>
        <v>SRI</v>
      </c>
      <c r="C39" s="19">
        <v>0</v>
      </c>
      <c r="D39" s="15">
        <v>0</v>
      </c>
      <c r="E39" s="16">
        <f t="shared" si="1"/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19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40">
        <v>0</v>
      </c>
      <c r="X39" s="44">
        <f t="shared" si="2"/>
        <v>0</v>
      </c>
      <c r="Y39" s="47">
        <f t="shared" si="3"/>
        <v>1</v>
      </c>
      <c r="Z39" s="50">
        <f t="shared" si="4"/>
        <v>1</v>
      </c>
    </row>
    <row r="40" spans="1:26" ht="13.5">
      <c r="A40" s="35">
        <v>43342</v>
      </c>
      <c r="B40" s="32" t="str">
        <f t="shared" si="0"/>
        <v>ČET</v>
      </c>
      <c r="C40" s="19">
        <v>0</v>
      </c>
      <c r="D40" s="15">
        <v>0</v>
      </c>
      <c r="E40" s="16">
        <f t="shared" si="1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20">
        <v>0</v>
      </c>
      <c r="L40" s="19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40">
        <v>0</v>
      </c>
      <c r="X40" s="44">
        <f t="shared" si="2"/>
        <v>0</v>
      </c>
      <c r="Y40" s="47">
        <f t="shared" si="3"/>
        <v>1</v>
      </c>
      <c r="Z40" s="50">
        <f t="shared" si="4"/>
        <v>1</v>
      </c>
    </row>
    <row r="41" spans="1:26" ht="13.5">
      <c r="A41" s="36">
        <v>43343</v>
      </c>
      <c r="B41" s="33" t="str">
        <f t="shared" si="0"/>
        <v>PET</v>
      </c>
      <c r="C41" s="21">
        <v>0</v>
      </c>
      <c r="D41" s="22">
        <v>0</v>
      </c>
      <c r="E41" s="23">
        <f t="shared" si="1"/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>
        <v>0</v>
      </c>
      <c r="L41" s="21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41">
        <v>0</v>
      </c>
      <c r="X41" s="45">
        <f t="shared" si="2"/>
        <v>0</v>
      </c>
      <c r="Y41" s="48">
        <f t="shared" si="3"/>
        <v>1</v>
      </c>
      <c r="Z41" s="51">
        <f t="shared" si="4"/>
        <v>1</v>
      </c>
    </row>
    <row r="42" spans="1:26" ht="13.5">
      <c r="A42" s="146" t="s">
        <v>65</v>
      </c>
      <c r="B42" s="107"/>
      <c r="C42" s="28"/>
      <c r="D42" s="29"/>
      <c r="E42" s="30">
        <f aca="true" t="shared" si="5" ref="E42:Z42">SUM(E11:E41)</f>
        <v>0</v>
      </c>
      <c r="F42" s="29">
        <f t="shared" si="5"/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29">
        <f t="shared" si="5"/>
        <v>0</v>
      </c>
      <c r="K42" s="29">
        <f t="shared" si="5"/>
        <v>0</v>
      </c>
      <c r="L42" s="28">
        <f t="shared" si="5"/>
        <v>0</v>
      </c>
      <c r="M42" s="29">
        <f t="shared" si="5"/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  <c r="Q42" s="29">
        <f t="shared" si="5"/>
        <v>0</v>
      </c>
      <c r="R42" s="29">
        <f t="shared" si="5"/>
        <v>0</v>
      </c>
      <c r="S42" s="29">
        <f t="shared" si="5"/>
        <v>0</v>
      </c>
      <c r="T42" s="29">
        <f t="shared" si="5"/>
        <v>0</v>
      </c>
      <c r="U42" s="29">
        <f t="shared" si="5"/>
        <v>0</v>
      </c>
      <c r="V42" s="29">
        <f t="shared" si="5"/>
        <v>0</v>
      </c>
      <c r="W42" s="29">
        <f t="shared" si="5"/>
        <v>0</v>
      </c>
      <c r="X42" s="42">
        <f t="shared" si="5"/>
        <v>0</v>
      </c>
      <c r="Y42" s="37">
        <f t="shared" si="5"/>
        <v>31</v>
      </c>
      <c r="Z42" s="52">
        <f t="shared" si="5"/>
        <v>31</v>
      </c>
    </row>
  </sheetData>
  <sheetProtection password="D98E" sheet="1"/>
  <protectedRanges>
    <protectedRange sqref="C11:D41" name="Range1"/>
    <protectedRange sqref="F11:W41" name="Range2"/>
  </protectedRanges>
  <mergeCells count="58">
    <mergeCell ref="X8:X10"/>
    <mergeCell ref="W5:X5"/>
    <mergeCell ref="W6:X6"/>
    <mergeCell ref="W7:X7"/>
    <mergeCell ref="W1:X1"/>
    <mergeCell ref="W2:X2"/>
    <mergeCell ref="W3:X3"/>
    <mergeCell ref="W4:X4"/>
    <mergeCell ref="A42:B42"/>
    <mergeCell ref="S1:V1"/>
    <mergeCell ref="S2:V2"/>
    <mergeCell ref="S3:V3"/>
    <mergeCell ref="S4:V4"/>
    <mergeCell ref="S5:V5"/>
    <mergeCell ref="S6:V6"/>
    <mergeCell ref="S7:V7"/>
    <mergeCell ref="B8:B10"/>
    <mergeCell ref="L8:W8"/>
    <mergeCell ref="Y8:Y10"/>
    <mergeCell ref="Z8:Z10"/>
    <mergeCell ref="A3:C6"/>
    <mergeCell ref="D3:H3"/>
    <mergeCell ref="D4:H4"/>
    <mergeCell ref="D5:H5"/>
    <mergeCell ref="D6:H6"/>
    <mergeCell ref="I3:K3"/>
    <mergeCell ref="Q9:Q10"/>
    <mergeCell ref="I6:K6"/>
    <mergeCell ref="L6:Q6"/>
    <mergeCell ref="R1:R7"/>
    <mergeCell ref="C8:K8"/>
    <mergeCell ref="A1:Q1"/>
    <mergeCell ref="L3:Q3"/>
    <mergeCell ref="L4:Q4"/>
    <mergeCell ref="I5:K5"/>
    <mergeCell ref="L5:Q5"/>
    <mergeCell ref="A8:A10"/>
    <mergeCell ref="I4:K4"/>
    <mergeCell ref="J9:J10"/>
    <mergeCell ref="K9:K10"/>
    <mergeCell ref="D9:D10"/>
    <mergeCell ref="I9:I10"/>
    <mergeCell ref="L9:L10"/>
    <mergeCell ref="W9:W10"/>
    <mergeCell ref="N9:N10"/>
    <mergeCell ref="O9:O10"/>
    <mergeCell ref="U9:U10"/>
    <mergeCell ref="P9:P10"/>
    <mergeCell ref="E9:E10"/>
    <mergeCell ref="H9:H10"/>
    <mergeCell ref="S9:S10"/>
    <mergeCell ref="V9:V10"/>
    <mergeCell ref="M9:M10"/>
    <mergeCell ref="C9:C10"/>
    <mergeCell ref="F9:F10"/>
    <mergeCell ref="G9:G10"/>
    <mergeCell ref="T9:T10"/>
    <mergeCell ref="R9:R10"/>
  </mergeCells>
  <conditionalFormatting sqref="Y42:Z42 C42:K42 L11:M42 N11:V41 N42:W42 A11:J41">
    <cfRule type="expression" priority="1" dxfId="3" stopIfTrue="1">
      <formula>COUNTIF(blagdani,A11)&gt;0</formula>
    </cfRule>
    <cfRule type="expression" priority="2" dxfId="0" stopIfTrue="1">
      <formula>COUNTIF(B11,"NED")&gt;0</formula>
    </cfRule>
    <cfRule type="expression" priority="3" dxfId="1" stopIfTrue="1">
      <formula>COUNTIF(B11,"SUB")&gt;0</formula>
    </cfRule>
  </conditionalFormatting>
  <conditionalFormatting sqref="K11:K41">
    <cfRule type="expression" priority="4" dxfId="3" stopIfTrue="1">
      <formula>COUNTIF(blagdani,K11)&gt;0</formula>
    </cfRule>
    <cfRule type="expression" priority="5" dxfId="0" stopIfTrue="1">
      <formula>COUNTIF(#REF!,"NED")&gt;0</formula>
    </cfRule>
    <cfRule type="expression" priority="6" dxfId="1" stopIfTrue="1">
      <formula>COUNTIF(#REF!,"SUB")&gt;0</formula>
    </cfRule>
  </conditionalFormatting>
  <conditionalFormatting sqref="W11:W41 X11:X42">
    <cfRule type="expression" priority="7" dxfId="3" stopIfTrue="1">
      <formula>COUNTIF(blagdani,W11)&gt;0</formula>
    </cfRule>
    <cfRule type="expression" priority="8" dxfId="0" stopIfTrue="1">
      <formula>COUNTIF(Z11,"NED")&gt;0</formula>
    </cfRule>
    <cfRule type="expression" priority="9" dxfId="1" stopIfTrue="1">
      <formula>COUNTIF(Z11,"SUB")&gt;0</formula>
    </cfRule>
  </conditionalFormatting>
  <conditionalFormatting sqref="Y11:Y41">
    <cfRule type="expression" priority="10" dxfId="3" stopIfTrue="1">
      <formula>COUNTIF(blagdani,Y11)&gt;0</formula>
    </cfRule>
    <cfRule type="expression" priority="11" dxfId="0" stopIfTrue="1">
      <formula>COUNTIF(AA11,"NED")&gt;0</formula>
    </cfRule>
    <cfRule type="expression" priority="12" dxfId="1" stopIfTrue="1">
      <formula>COUNTIF(AA11,"SUB")&gt;0</formula>
    </cfRule>
  </conditionalFormatting>
  <dataValidations count="1">
    <dataValidation type="time" allowBlank="1" showInputMessage="1" showErrorMessage="1" sqref="C11:D42 F11:W42 X42:Z42">
      <formula1>0</formula1>
      <formula2>0.9993055555555556</formula2>
    </dataValidation>
  </dataValidations>
  <printOptions/>
  <pageMargins left="0.18" right="0.2" top="0.17" bottom="0.21" header="0.16" footer="0.2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Jagurinac</dc:creator>
  <cp:keywords/>
  <dc:description/>
  <cp:lastModifiedBy>Ivana Jagurinac</cp:lastModifiedBy>
  <cp:lastPrinted>2016-12-25T09:10:51Z</cp:lastPrinted>
  <dcterms:created xsi:type="dcterms:W3CDTF">2015-07-05T11:12:35Z</dcterms:created>
  <dcterms:modified xsi:type="dcterms:W3CDTF">2018-01-21T21:00:13Z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